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4940" windowHeight="7875" activeTab="8"/>
  </bookViews>
  <sheets>
    <sheet name="МП" sheetId="2" r:id="rId1"/>
    <sheet name="СП1" sheetId="4" r:id="rId2"/>
    <sheet name="СП А" sheetId="7" r:id="rId3"/>
    <sheet name="БП" sheetId="8" r:id="rId4"/>
    <sheet name="Юниоры ПП" sheetId="13" r:id="rId5"/>
    <sheet name="Юниоры КП" sheetId="12" r:id="rId6"/>
    <sheet name="Юноши КП" sheetId="11" r:id="rId7"/>
    <sheet name="Дети ПП" sheetId="10" r:id="rId8"/>
    <sheet name="Пони" sheetId="9" r:id="rId9"/>
  </sheets>
  <calcPr calcId="125725"/>
</workbook>
</file>

<file path=xl/calcChain.xml><?xml version="1.0" encoding="utf-8"?>
<calcChain xmlns="http://schemas.openxmlformats.org/spreadsheetml/2006/main">
  <c r="R12" i="9"/>
  <c r="Q12"/>
  <c r="O12"/>
  <c r="N12"/>
  <c r="L12"/>
  <c r="K12"/>
  <c r="I12"/>
  <c r="H12"/>
  <c r="Q11"/>
  <c r="R11" s="1"/>
  <c r="O11"/>
  <c r="N11"/>
  <c r="L11"/>
  <c r="K11"/>
  <c r="I11"/>
  <c r="H11"/>
  <c r="R10"/>
  <c r="Q10"/>
  <c r="A8" s="1"/>
  <c r="O10"/>
  <c r="N10"/>
  <c r="L10"/>
  <c r="K10"/>
  <c r="I10"/>
  <c r="H10"/>
  <c r="A10"/>
  <c r="R9"/>
  <c r="Q9"/>
  <c r="O9"/>
  <c r="N9"/>
  <c r="L9"/>
  <c r="K9"/>
  <c r="I9"/>
  <c r="H9"/>
  <c r="R8"/>
  <c r="Q8"/>
  <c r="A12" s="1"/>
  <c r="O8"/>
  <c r="N8"/>
  <c r="L8"/>
  <c r="K8"/>
  <c r="I8"/>
  <c r="H8"/>
  <c r="R41" i="10"/>
  <c r="Q41"/>
  <c r="O41"/>
  <c r="N41"/>
  <c r="L41"/>
  <c r="K41"/>
  <c r="I41"/>
  <c r="H41"/>
  <c r="R40"/>
  <c r="Q40"/>
  <c r="O40"/>
  <c r="N40"/>
  <c r="L40"/>
  <c r="K40"/>
  <c r="I40"/>
  <c r="H40"/>
  <c r="R39"/>
  <c r="Q39"/>
  <c r="O39"/>
  <c r="N39"/>
  <c r="L39"/>
  <c r="K39"/>
  <c r="I39"/>
  <c r="H39"/>
  <c r="R38"/>
  <c r="Q38"/>
  <c r="O38"/>
  <c r="N38"/>
  <c r="L38"/>
  <c r="K38"/>
  <c r="I38"/>
  <c r="H38"/>
  <c r="R37"/>
  <c r="Q37"/>
  <c r="O37"/>
  <c r="N37"/>
  <c r="L37"/>
  <c r="K37"/>
  <c r="I37"/>
  <c r="H37"/>
  <c r="R36"/>
  <c r="Q36"/>
  <c r="O36"/>
  <c r="N36"/>
  <c r="L36"/>
  <c r="K36"/>
  <c r="I36"/>
  <c r="H36"/>
  <c r="R35"/>
  <c r="Q35"/>
  <c r="O35"/>
  <c r="N35"/>
  <c r="L35"/>
  <c r="K35"/>
  <c r="I35"/>
  <c r="H35"/>
  <c r="R34"/>
  <c r="Q34"/>
  <c r="O34"/>
  <c r="N34"/>
  <c r="L34"/>
  <c r="K34"/>
  <c r="I34"/>
  <c r="H34"/>
  <c r="R33"/>
  <c r="Q33"/>
  <c r="O33"/>
  <c r="N33"/>
  <c r="L33"/>
  <c r="K33"/>
  <c r="I33"/>
  <c r="H33"/>
  <c r="R32"/>
  <c r="Q32"/>
  <c r="O32"/>
  <c r="N32"/>
  <c r="L32"/>
  <c r="K32"/>
  <c r="I32"/>
  <c r="H32"/>
  <c r="R31"/>
  <c r="Q31"/>
  <c r="O31"/>
  <c r="N31"/>
  <c r="L31"/>
  <c r="K31"/>
  <c r="I31"/>
  <c r="H31"/>
  <c r="R30"/>
  <c r="Q30"/>
  <c r="O30"/>
  <c r="N30"/>
  <c r="L30"/>
  <c r="K30"/>
  <c r="I30"/>
  <c r="H30"/>
  <c r="R29"/>
  <c r="Q29"/>
  <c r="O29"/>
  <c r="N29"/>
  <c r="L29"/>
  <c r="K29"/>
  <c r="I29"/>
  <c r="H29"/>
  <c r="R28"/>
  <c r="Q28"/>
  <c r="O28"/>
  <c r="N28"/>
  <c r="L28"/>
  <c r="K28"/>
  <c r="I28"/>
  <c r="H28"/>
  <c r="R27"/>
  <c r="Q27"/>
  <c r="O27"/>
  <c r="N27"/>
  <c r="L27"/>
  <c r="K27"/>
  <c r="I27"/>
  <c r="H27"/>
  <c r="R26"/>
  <c r="Q26"/>
  <c r="O26"/>
  <c r="N26"/>
  <c r="L26"/>
  <c r="K26"/>
  <c r="I26"/>
  <c r="H26"/>
  <c r="R25"/>
  <c r="Q25"/>
  <c r="O25"/>
  <c r="N25"/>
  <c r="L25"/>
  <c r="K25"/>
  <c r="I25"/>
  <c r="H25"/>
  <c r="R24"/>
  <c r="Q24"/>
  <c r="O24"/>
  <c r="N24"/>
  <c r="L24"/>
  <c r="K24"/>
  <c r="I24"/>
  <c r="H24"/>
  <c r="R23"/>
  <c r="Q23"/>
  <c r="O23"/>
  <c r="N23"/>
  <c r="L23"/>
  <c r="K23"/>
  <c r="I23"/>
  <c r="H23"/>
  <c r="R22"/>
  <c r="Q22"/>
  <c r="O22"/>
  <c r="N22"/>
  <c r="L22"/>
  <c r="K22"/>
  <c r="I22"/>
  <c r="H22"/>
  <c r="R21"/>
  <c r="Q21"/>
  <c r="O21"/>
  <c r="N21"/>
  <c r="L21"/>
  <c r="K21"/>
  <c r="I21"/>
  <c r="H21"/>
  <c r="R20"/>
  <c r="Q20"/>
  <c r="O20"/>
  <c r="N20"/>
  <c r="L20"/>
  <c r="K20"/>
  <c r="I20"/>
  <c r="H20"/>
  <c r="R19"/>
  <c r="Q19"/>
  <c r="O19"/>
  <c r="N19"/>
  <c r="L19"/>
  <c r="K19"/>
  <c r="I19"/>
  <c r="H19"/>
  <c r="R18"/>
  <c r="Q18"/>
  <c r="O18"/>
  <c r="N18"/>
  <c r="L18"/>
  <c r="K18"/>
  <c r="I18"/>
  <c r="H18"/>
  <c r="R17"/>
  <c r="Q17"/>
  <c r="O17"/>
  <c r="N17"/>
  <c r="L17"/>
  <c r="K17"/>
  <c r="I17"/>
  <c r="H17"/>
  <c r="R16"/>
  <c r="Q16"/>
  <c r="O16"/>
  <c r="N16"/>
  <c r="L16"/>
  <c r="K16"/>
  <c r="I16"/>
  <c r="H16"/>
  <c r="R15"/>
  <c r="Q15"/>
  <c r="O15"/>
  <c r="N15"/>
  <c r="L15"/>
  <c r="K15"/>
  <c r="I15"/>
  <c r="H15"/>
  <c r="R14"/>
  <c r="Q14"/>
  <c r="O14"/>
  <c r="N14"/>
  <c r="L14"/>
  <c r="K14"/>
  <c r="I14"/>
  <c r="H14"/>
  <c r="R13"/>
  <c r="Q13"/>
  <c r="O13"/>
  <c r="N13"/>
  <c r="L13"/>
  <c r="K13"/>
  <c r="I13"/>
  <c r="H13"/>
  <c r="R12"/>
  <c r="Q12"/>
  <c r="O12"/>
  <c r="N12"/>
  <c r="L12"/>
  <c r="K12"/>
  <c r="I12"/>
  <c r="H12"/>
  <c r="R11"/>
  <c r="Q11"/>
  <c r="O11"/>
  <c r="N11"/>
  <c r="L11"/>
  <c r="K11"/>
  <c r="I11"/>
  <c r="H11"/>
  <c r="R10"/>
  <c r="Q10"/>
  <c r="O10"/>
  <c r="N10"/>
  <c r="L10"/>
  <c r="K10"/>
  <c r="I10"/>
  <c r="H10"/>
  <c r="R9"/>
  <c r="Q9"/>
  <c r="O9"/>
  <c r="N9"/>
  <c r="L9"/>
  <c r="K9"/>
  <c r="I9"/>
  <c r="H9"/>
  <c r="R8"/>
  <c r="Q8"/>
  <c r="O8"/>
  <c r="N8"/>
  <c r="L8"/>
  <c r="K8"/>
  <c r="I8"/>
  <c r="H8"/>
  <c r="A8"/>
  <c r="A9" i="9" l="1"/>
  <c r="A11"/>
  <c r="P27" i="11"/>
  <c r="Q27" s="1"/>
  <c r="O27"/>
  <c r="N27"/>
  <c r="L27"/>
  <c r="K27"/>
  <c r="I27"/>
  <c r="H27"/>
  <c r="Q26"/>
  <c r="P26"/>
  <c r="O26"/>
  <c r="N26"/>
  <c r="L26"/>
  <c r="K26"/>
  <c r="I26"/>
  <c r="H26"/>
  <c r="Q25"/>
  <c r="P25"/>
  <c r="O25"/>
  <c r="N25"/>
  <c r="L25"/>
  <c r="K25"/>
  <c r="I25"/>
  <c r="H25"/>
  <c r="P24"/>
  <c r="Q24" s="1"/>
  <c r="O24"/>
  <c r="N24"/>
  <c r="L24"/>
  <c r="K24"/>
  <c r="I24"/>
  <c r="H24"/>
  <c r="P23"/>
  <c r="Q23" s="1"/>
  <c r="O23"/>
  <c r="N23"/>
  <c r="L23"/>
  <c r="K23"/>
  <c r="I23"/>
  <c r="H23"/>
  <c r="Q22"/>
  <c r="P22"/>
  <c r="O22"/>
  <c r="N22"/>
  <c r="L22"/>
  <c r="K22"/>
  <c r="I22"/>
  <c r="H22"/>
  <c r="Q21"/>
  <c r="P21"/>
  <c r="O21"/>
  <c r="N21"/>
  <c r="L21"/>
  <c r="K21"/>
  <c r="I21"/>
  <c r="H21"/>
  <c r="P20"/>
  <c r="Q20" s="1"/>
  <c r="O20"/>
  <c r="N20"/>
  <c r="L20"/>
  <c r="K20"/>
  <c r="I20"/>
  <c r="H20"/>
  <c r="P19"/>
  <c r="Q19" s="1"/>
  <c r="O19"/>
  <c r="N19"/>
  <c r="L19"/>
  <c r="K19"/>
  <c r="I19"/>
  <c r="H19"/>
  <c r="Q18"/>
  <c r="P18"/>
  <c r="O18"/>
  <c r="N18"/>
  <c r="L18"/>
  <c r="K18"/>
  <c r="I18"/>
  <c r="H18"/>
  <c r="Q17"/>
  <c r="P17"/>
  <c r="O17"/>
  <c r="N17"/>
  <c r="L17"/>
  <c r="K17"/>
  <c r="I17"/>
  <c r="H17"/>
  <c r="P16"/>
  <c r="Q16" s="1"/>
  <c r="O16"/>
  <c r="N16"/>
  <c r="L16"/>
  <c r="K16"/>
  <c r="I16"/>
  <c r="H16"/>
  <c r="P15"/>
  <c r="Q15" s="1"/>
  <c r="O15"/>
  <c r="N15"/>
  <c r="L15"/>
  <c r="K15"/>
  <c r="I15"/>
  <c r="H15"/>
  <c r="Q14"/>
  <c r="P14"/>
  <c r="O14"/>
  <c r="N14"/>
  <c r="L14"/>
  <c r="K14"/>
  <c r="I14"/>
  <c r="H14"/>
  <c r="Q13"/>
  <c r="P13"/>
  <c r="O13"/>
  <c r="N13"/>
  <c r="L13"/>
  <c r="K13"/>
  <c r="I13"/>
  <c r="H13"/>
  <c r="P12"/>
  <c r="Q12" s="1"/>
  <c r="O12"/>
  <c r="N12"/>
  <c r="L12"/>
  <c r="K12"/>
  <c r="I12"/>
  <c r="H12"/>
  <c r="P11"/>
  <c r="A9" s="1"/>
  <c r="O11"/>
  <c r="N11"/>
  <c r="L11"/>
  <c r="K11"/>
  <c r="I11"/>
  <c r="H11"/>
  <c r="Q10"/>
  <c r="P10"/>
  <c r="A21" s="1"/>
  <c r="O10"/>
  <c r="N10"/>
  <c r="L10"/>
  <c r="K10"/>
  <c r="I10"/>
  <c r="H10"/>
  <c r="A10"/>
  <c r="Q9"/>
  <c r="P9"/>
  <c r="O9"/>
  <c r="N9"/>
  <c r="L9"/>
  <c r="K9"/>
  <c r="I9"/>
  <c r="H9"/>
  <c r="P8"/>
  <c r="Q8" s="1"/>
  <c r="O8"/>
  <c r="N8"/>
  <c r="L8"/>
  <c r="K8"/>
  <c r="I8"/>
  <c r="H8"/>
  <c r="A26" l="1"/>
  <c r="A25"/>
  <c r="A11"/>
  <c r="Q11"/>
  <c r="A15"/>
  <c r="A19"/>
  <c r="A23"/>
  <c r="A27"/>
  <c r="A14"/>
  <c r="A18"/>
  <c r="A22"/>
  <c r="A13"/>
  <c r="A17"/>
  <c r="A8"/>
  <c r="A12"/>
  <c r="A16"/>
  <c r="A20"/>
  <c r="A24"/>
  <c r="R15" i="12" l="1"/>
  <c r="Q15"/>
  <c r="O15"/>
  <c r="N15"/>
  <c r="L15"/>
  <c r="K15"/>
  <c r="I15"/>
  <c r="H15"/>
  <c r="R14"/>
  <c r="Q14"/>
  <c r="O14"/>
  <c r="N14"/>
  <c r="L14"/>
  <c r="K14"/>
  <c r="I14"/>
  <c r="H14"/>
  <c r="Q13"/>
  <c r="R13" s="1"/>
  <c r="O13"/>
  <c r="N13"/>
  <c r="L13"/>
  <c r="K13"/>
  <c r="I13"/>
  <c r="H13"/>
  <c r="Q12"/>
  <c r="R12" s="1"/>
  <c r="O12"/>
  <c r="N12"/>
  <c r="L12"/>
  <c r="K12"/>
  <c r="I12"/>
  <c r="H12"/>
  <c r="R11"/>
  <c r="Q11"/>
  <c r="A14" s="1"/>
  <c r="O11"/>
  <c r="N11"/>
  <c r="L11"/>
  <c r="K11"/>
  <c r="I11"/>
  <c r="H11"/>
  <c r="A11"/>
  <c r="R10"/>
  <c r="Q10"/>
  <c r="O10"/>
  <c r="N10"/>
  <c r="L10"/>
  <c r="K10"/>
  <c r="I10"/>
  <c r="H10"/>
  <c r="Q9"/>
  <c r="R9" s="1"/>
  <c r="O9"/>
  <c r="N9"/>
  <c r="L9"/>
  <c r="K9"/>
  <c r="I9"/>
  <c r="H9"/>
  <c r="R16" i="13"/>
  <c r="Q16"/>
  <c r="O16"/>
  <c r="N16"/>
  <c r="L16"/>
  <c r="K16"/>
  <c r="I16"/>
  <c r="H16"/>
  <c r="R15"/>
  <c r="Q15"/>
  <c r="O15"/>
  <c r="N15"/>
  <c r="L15"/>
  <c r="K15"/>
  <c r="I15"/>
  <c r="H15"/>
  <c r="R14"/>
  <c r="Q14"/>
  <c r="O14"/>
  <c r="N14"/>
  <c r="L14"/>
  <c r="K14"/>
  <c r="I14"/>
  <c r="H14"/>
  <c r="R13"/>
  <c r="Q13"/>
  <c r="O13"/>
  <c r="N13"/>
  <c r="L13"/>
  <c r="K13"/>
  <c r="I13"/>
  <c r="H13"/>
  <c r="Q12"/>
  <c r="R12" s="1"/>
  <c r="O12"/>
  <c r="N12"/>
  <c r="L12"/>
  <c r="K12"/>
  <c r="I12"/>
  <c r="H12"/>
  <c r="Q11"/>
  <c r="R11" s="1"/>
  <c r="O11"/>
  <c r="N11"/>
  <c r="L11"/>
  <c r="K11"/>
  <c r="I11"/>
  <c r="H11"/>
  <c r="R10"/>
  <c r="Q10"/>
  <c r="A13" s="1"/>
  <c r="O10"/>
  <c r="N10"/>
  <c r="L10"/>
  <c r="K10"/>
  <c r="I10"/>
  <c r="H10"/>
  <c r="A10"/>
  <c r="R9"/>
  <c r="Q9"/>
  <c r="A12" s="1"/>
  <c r="O9"/>
  <c r="N9"/>
  <c r="L9"/>
  <c r="K9"/>
  <c r="I9"/>
  <c r="H9"/>
  <c r="A10" i="12" l="1"/>
  <c r="A9"/>
  <c r="A13"/>
  <c r="A15"/>
  <c r="A12"/>
  <c r="A9" i="13"/>
  <c r="A11"/>
  <c r="N10" i="8" l="1"/>
  <c r="N9"/>
  <c r="K10"/>
  <c r="K9"/>
  <c r="H10"/>
  <c r="H9"/>
  <c r="I10"/>
  <c r="L10"/>
  <c r="O10"/>
  <c r="Q10"/>
  <c r="R10" s="1"/>
  <c r="Q9"/>
  <c r="R9" s="1"/>
  <c r="O9"/>
  <c r="L9"/>
  <c r="I9"/>
  <c r="N9" i="7"/>
  <c r="K9"/>
  <c r="H9"/>
  <c r="Q9"/>
  <c r="R9" s="1"/>
  <c r="O9"/>
  <c r="L9"/>
  <c r="I9"/>
  <c r="H13" i="4"/>
  <c r="I13"/>
  <c r="K13"/>
  <c r="L13"/>
  <c r="N13"/>
  <c r="O13"/>
  <c r="Q13"/>
  <c r="R13" s="1"/>
  <c r="O10" i="2" l="1"/>
  <c r="O11"/>
  <c r="O12"/>
  <c r="O13"/>
  <c r="O14"/>
  <c r="O15"/>
  <c r="O16"/>
  <c r="O17"/>
  <c r="O18"/>
  <c r="O19"/>
  <c r="O20"/>
  <c r="O21"/>
  <c r="O9"/>
  <c r="L10"/>
  <c r="L11"/>
  <c r="L12"/>
  <c r="L13"/>
  <c r="L14"/>
  <c r="L15"/>
  <c r="L16"/>
  <c r="L17"/>
  <c r="L18"/>
  <c r="L19"/>
  <c r="L20"/>
  <c r="L21"/>
  <c r="L9"/>
  <c r="I10"/>
  <c r="I11"/>
  <c r="I12"/>
  <c r="I13"/>
  <c r="I14"/>
  <c r="I15"/>
  <c r="I16"/>
  <c r="I17"/>
  <c r="I18"/>
  <c r="I19"/>
  <c r="I20"/>
  <c r="I21"/>
  <c r="I9"/>
  <c r="H16" i="4" l="1"/>
  <c r="I16"/>
  <c r="K16"/>
  <c r="L16"/>
  <c r="N16"/>
  <c r="O16"/>
  <c r="Q16"/>
  <c r="R16" s="1"/>
  <c r="H10"/>
  <c r="I10"/>
  <c r="K10"/>
  <c r="L10"/>
  <c r="N10"/>
  <c r="O10"/>
  <c r="Q10"/>
  <c r="R10" s="1"/>
  <c r="H15"/>
  <c r="I15"/>
  <c r="K15"/>
  <c r="L15"/>
  <c r="N15"/>
  <c r="O15"/>
  <c r="Q15"/>
  <c r="R15" s="1"/>
  <c r="H9"/>
  <c r="I9"/>
  <c r="K9"/>
  <c r="L9"/>
  <c r="N9"/>
  <c r="O9"/>
  <c r="Q9"/>
  <c r="R9" s="1"/>
  <c r="H20" i="2"/>
  <c r="K20"/>
  <c r="N20"/>
  <c r="Q20"/>
  <c r="R20" s="1"/>
  <c r="H12"/>
  <c r="K12"/>
  <c r="N12"/>
  <c r="Q12"/>
  <c r="H10"/>
  <c r="K10"/>
  <c r="N10"/>
  <c r="Q10"/>
  <c r="H19"/>
  <c r="K19"/>
  <c r="N19"/>
  <c r="Q19"/>
  <c r="R19" s="1"/>
  <c r="H21"/>
  <c r="K21"/>
  <c r="N21"/>
  <c r="Q21"/>
  <c r="R21" s="1"/>
  <c r="H17"/>
  <c r="K17"/>
  <c r="N17"/>
  <c r="Q17"/>
  <c r="R17" s="1"/>
  <c r="H11"/>
  <c r="K11"/>
  <c r="N11"/>
  <c r="Q11"/>
  <c r="R11" s="1"/>
  <c r="H18"/>
  <c r="K18"/>
  <c r="N18"/>
  <c r="Q18"/>
  <c r="R18" s="1"/>
  <c r="H16"/>
  <c r="K16"/>
  <c r="N16"/>
  <c r="Q16"/>
  <c r="R16" s="1"/>
  <c r="H14"/>
  <c r="K14"/>
  <c r="N14"/>
  <c r="Q14"/>
  <c r="R14" s="1"/>
  <c r="H9"/>
  <c r="K9"/>
  <c r="N9"/>
  <c r="Q9"/>
  <c r="R9" s="1"/>
  <c r="H15"/>
  <c r="K15"/>
  <c r="N15"/>
  <c r="Q15"/>
  <c r="R15" s="1"/>
  <c r="Q13"/>
  <c r="R13" s="1"/>
  <c r="N13"/>
  <c r="K13"/>
  <c r="H13"/>
  <c r="O12" i="4"/>
  <c r="O11"/>
  <c r="O14"/>
  <c r="L12"/>
  <c r="L11"/>
  <c r="L14"/>
  <c r="I12"/>
  <c r="I11"/>
  <c r="I14"/>
  <c r="K14"/>
  <c r="N14"/>
  <c r="Q14"/>
  <c r="H14"/>
  <c r="A10" i="2" l="1"/>
  <c r="R10"/>
  <c r="R12"/>
  <c r="A11"/>
  <c r="R14" i="4"/>
  <c r="Q12" l="1"/>
  <c r="N12"/>
  <c r="K12"/>
  <c r="H12"/>
  <c r="Q11"/>
  <c r="N11"/>
  <c r="K11"/>
  <c r="H11"/>
  <c r="A13" l="1"/>
  <c r="A9"/>
  <c r="A10"/>
  <c r="A9" i="2"/>
  <c r="R12" i="4"/>
  <c r="A12"/>
  <c r="A11"/>
  <c r="R11"/>
</calcChain>
</file>

<file path=xl/sharedStrings.xml><?xml version="1.0" encoding="utf-8"?>
<sst xmlns="http://schemas.openxmlformats.org/spreadsheetml/2006/main" count="751" uniqueCount="222">
  <si>
    <t>г.Н.Новгород кск "Пассаж"</t>
  </si>
  <si>
    <t>Звание, разряд</t>
  </si>
  <si>
    <t>Владелец</t>
  </si>
  <si>
    <t>Команда, регион</t>
  </si>
  <si>
    <t>Малый приз. Взрослые</t>
  </si>
  <si>
    <t>кмс</t>
  </si>
  <si>
    <t>мс</t>
  </si>
  <si>
    <t>Ниж.обл.</t>
  </si>
  <si>
    <t>Выездка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</si>
  <si>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</si>
  <si>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</si>
  <si>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</si>
  <si>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</si>
  <si>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</si>
  <si>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</si>
  <si>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</si>
  <si>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Всего баллов</t>
  </si>
  <si>
    <t>Всего %</t>
  </si>
  <si>
    <t>Вып.норм.</t>
  </si>
  <si>
    <t>Баллы</t>
  </si>
  <si>
    <t>%</t>
  </si>
  <si>
    <t>Кол. ошиб.</t>
  </si>
  <si>
    <t>Главный судья</t>
  </si>
  <si>
    <t>Главный секретарь</t>
  </si>
  <si>
    <t>Срений приз № 1. Взрослые</t>
  </si>
  <si>
    <t>Соколова Е.</t>
  </si>
  <si>
    <r>
      <t xml:space="preserve">ШАНДАК        </t>
    </r>
    <r>
      <rPr>
        <sz val="10"/>
        <color theme="1"/>
        <rFont val="Calibri"/>
        <family val="2"/>
        <charset val="204"/>
        <scheme val="minor"/>
      </rPr>
      <t>Наталья, 1985</t>
    </r>
  </si>
  <si>
    <t>СДЮСШОР</t>
  </si>
  <si>
    <r>
      <rPr>
        <b/>
        <sz val="10"/>
        <color theme="1"/>
        <rFont val="Calibri"/>
        <family val="2"/>
        <charset val="204"/>
        <scheme val="minor"/>
      </rPr>
      <t xml:space="preserve">ЛЯМИНА   </t>
    </r>
    <r>
      <rPr>
        <sz val="10"/>
        <color theme="1"/>
        <rFont val="Calibri"/>
        <family val="2"/>
        <charset val="204"/>
        <scheme val="minor"/>
      </rPr>
      <t>Людмила, 1985</t>
    </r>
  </si>
  <si>
    <r>
      <t xml:space="preserve">БУРМИСТРОВА </t>
    </r>
    <r>
      <rPr>
        <sz val="10"/>
        <color theme="1"/>
        <rFont val="Calibri"/>
        <family val="2"/>
        <charset val="204"/>
        <scheme val="minor"/>
      </rPr>
      <t>Светлана, 1987</t>
    </r>
  </si>
  <si>
    <r>
      <t>СОФИСТ-</t>
    </r>
    <r>
      <rPr>
        <sz val="10"/>
        <color theme="1"/>
        <rFont val="Calibri"/>
        <family val="2"/>
        <charset val="204"/>
        <scheme val="minor"/>
      </rPr>
      <t>06, гнед., жер., Ниж.обл.</t>
    </r>
  </si>
  <si>
    <t>ч/в</t>
  </si>
  <si>
    <r>
      <t xml:space="preserve">КУШИНА </t>
    </r>
    <r>
      <rPr>
        <sz val="10"/>
        <color theme="1"/>
        <rFont val="Calibri"/>
        <family val="2"/>
        <charset val="204"/>
        <scheme val="minor"/>
      </rPr>
      <t>Евгения,1991</t>
    </r>
  </si>
  <si>
    <t>Коган И.</t>
  </si>
  <si>
    <t>Зимний чемпионат и первенство Нижегородской области</t>
  </si>
  <si>
    <t>10.02.14г.</t>
  </si>
  <si>
    <r>
      <t xml:space="preserve">ПАМЯТИНА  </t>
    </r>
    <r>
      <rPr>
        <sz val="10"/>
        <color theme="1"/>
        <rFont val="Calibri"/>
        <family val="2"/>
        <charset val="204"/>
        <scheme val="minor"/>
      </rPr>
      <t>Софья, 1972</t>
    </r>
  </si>
  <si>
    <r>
      <t>ЭРМИТАЖ-</t>
    </r>
    <r>
      <rPr>
        <sz val="10"/>
        <color theme="1"/>
        <rFont val="Calibri"/>
        <family val="2"/>
        <charset val="204"/>
        <scheme val="minor"/>
      </rPr>
      <t>04, мер., гнед., ганнов., Нижег.обл.</t>
    </r>
  </si>
  <si>
    <r>
      <t xml:space="preserve">ГАЛКИНА       </t>
    </r>
    <r>
      <rPr>
        <sz val="10"/>
        <color theme="1"/>
        <rFont val="Calibri"/>
        <family val="2"/>
        <charset val="204"/>
        <scheme val="minor"/>
      </rPr>
      <t>Анна</t>
    </r>
  </si>
  <si>
    <r>
      <t>ЭПОС-</t>
    </r>
    <r>
      <rPr>
        <sz val="10"/>
        <color theme="1"/>
        <rFont val="Calibri"/>
        <family val="2"/>
        <charset val="204"/>
        <scheme val="minor"/>
      </rPr>
      <t>02,рыж., мер.</t>
    </r>
  </si>
  <si>
    <r>
      <t xml:space="preserve">САНДАКОВА   </t>
    </r>
    <r>
      <rPr>
        <sz val="10"/>
        <color theme="1"/>
        <rFont val="Calibri"/>
        <family val="2"/>
        <charset val="204"/>
        <scheme val="minor"/>
      </rPr>
      <t>Анастасия, 1991</t>
    </r>
  </si>
  <si>
    <r>
      <t>ВИЗАНТИЯ-</t>
    </r>
    <r>
      <rPr>
        <sz val="10"/>
        <color theme="1"/>
        <rFont val="Calibri"/>
        <family val="2"/>
        <charset val="204"/>
        <scheme val="minor"/>
      </rPr>
      <t>02, рыж., коб.</t>
    </r>
  </si>
  <si>
    <r>
      <t>ВАЛЬС МЕНДЕЛЬСОНА-</t>
    </r>
    <r>
      <rPr>
        <sz val="10"/>
        <color theme="1"/>
        <rFont val="Calibri"/>
        <family val="2"/>
        <charset val="204"/>
        <scheme val="minor"/>
      </rPr>
      <t>08,ворон., мер., Нижег.обл.</t>
    </r>
  </si>
  <si>
    <r>
      <t xml:space="preserve">САНАЕВА </t>
    </r>
    <r>
      <rPr>
        <sz val="10"/>
        <color theme="1"/>
        <rFont val="Calibri"/>
        <family val="2"/>
        <charset val="204"/>
        <scheme val="minor"/>
      </rPr>
      <t>Светлана, 1984</t>
    </r>
  </si>
  <si>
    <r>
      <t>ЛЕКСУС-</t>
    </r>
    <r>
      <rPr>
        <sz val="10"/>
        <color theme="1"/>
        <rFont val="Calibri"/>
        <family val="2"/>
        <charset val="204"/>
        <scheme val="minor"/>
      </rPr>
      <t>04,гнед.,мер., русск.рысист., Нижег. обл.</t>
    </r>
  </si>
  <si>
    <r>
      <t xml:space="preserve">ДАНИЛИНА </t>
    </r>
    <r>
      <rPr>
        <sz val="10"/>
        <color theme="1"/>
        <rFont val="Calibri"/>
        <family val="2"/>
        <charset val="204"/>
        <scheme val="minor"/>
      </rPr>
      <t>Юлия,1989</t>
    </r>
  </si>
  <si>
    <r>
      <t>ЭСХИЛ-</t>
    </r>
    <r>
      <rPr>
        <sz val="10"/>
        <color theme="1"/>
        <rFont val="Calibri"/>
        <family val="2"/>
        <charset val="204"/>
        <scheme val="minor"/>
      </rPr>
      <t>02, т.гнед., жер.</t>
    </r>
  </si>
  <si>
    <r>
      <t>ДЕТРОЙТ-</t>
    </r>
    <r>
      <rPr>
        <sz val="10"/>
        <color theme="1"/>
        <rFont val="Calibri"/>
        <family val="2"/>
        <charset val="204"/>
        <scheme val="minor"/>
      </rPr>
      <t>07,вор., мер.</t>
    </r>
  </si>
  <si>
    <r>
      <t xml:space="preserve">ТИХОНОВА </t>
    </r>
    <r>
      <rPr>
        <sz val="10"/>
        <color theme="1"/>
        <rFont val="Calibri"/>
        <family val="2"/>
        <charset val="204"/>
        <scheme val="minor"/>
      </rPr>
      <t>Наталья, 1976</t>
    </r>
  </si>
  <si>
    <r>
      <t>ХОРВАТИЯ-</t>
    </r>
    <r>
      <rPr>
        <sz val="10"/>
        <color theme="1"/>
        <rFont val="Calibri"/>
        <family val="2"/>
        <charset val="204"/>
        <scheme val="minor"/>
      </rPr>
      <t>06, коб., гнед.</t>
    </r>
  </si>
  <si>
    <t>ДЮСШ "Олимп"</t>
  </si>
  <si>
    <r>
      <t xml:space="preserve">ШИЛЬНОВА </t>
    </r>
    <r>
      <rPr>
        <sz val="10"/>
        <color theme="1"/>
        <rFont val="Calibri"/>
        <family val="2"/>
        <charset val="204"/>
        <scheme val="minor"/>
      </rPr>
      <t>Нина,1991</t>
    </r>
  </si>
  <si>
    <r>
      <t>ХРИЗОЛИТ-</t>
    </r>
    <r>
      <rPr>
        <sz val="10"/>
        <color theme="1"/>
        <rFont val="Calibri"/>
        <family val="2"/>
        <charset val="204"/>
        <scheme val="minor"/>
      </rPr>
      <t>04, сер., мер., трак., Нижег. обл.</t>
    </r>
  </si>
  <si>
    <r>
      <t>ХОГВАРДС-</t>
    </r>
    <r>
      <rPr>
        <sz val="10"/>
        <color theme="1"/>
        <rFont val="Calibri"/>
        <family val="2"/>
        <charset val="204"/>
        <scheme val="minor"/>
      </rPr>
      <t>08, сер.,мер., трак., Кировск.обл.</t>
    </r>
  </si>
  <si>
    <r>
      <t>ТИХОНОВА Наталья,</t>
    </r>
    <r>
      <rPr>
        <sz val="10"/>
        <color theme="1"/>
        <rFont val="Calibri"/>
        <family val="2"/>
        <charset val="204"/>
        <scheme val="minor"/>
      </rPr>
      <t xml:space="preserve"> 1976</t>
    </r>
  </si>
  <si>
    <r>
      <t>Судьи:Н</t>
    </r>
    <r>
      <rPr>
        <sz val="11"/>
        <color theme="1"/>
        <rFont val="Verdana"/>
        <family val="2"/>
        <charset val="204"/>
      </rPr>
      <t xml:space="preserve">-Cоколова О.,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Коган И.,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-Костерина О.</t>
    </r>
  </si>
  <si>
    <r>
      <t>ВИНДЗОР-</t>
    </r>
    <r>
      <rPr>
        <sz val="10"/>
        <color theme="1"/>
        <rFont val="Calibri"/>
        <family val="2"/>
        <charset val="204"/>
        <scheme val="minor"/>
      </rPr>
      <t>05,сер.,мер.</t>
    </r>
  </si>
  <si>
    <r>
      <t>ЖАРГОН-</t>
    </r>
    <r>
      <rPr>
        <sz val="10"/>
        <color theme="1"/>
        <rFont val="Calibri"/>
        <family val="2"/>
        <charset val="204"/>
        <scheme val="minor"/>
      </rPr>
      <t>04,гнед.,мер.</t>
    </r>
  </si>
  <si>
    <t>12.02.14г.</t>
  </si>
  <si>
    <r>
      <t>Судьи:Н</t>
    </r>
    <r>
      <rPr>
        <sz val="11"/>
        <color theme="1"/>
        <rFont val="Verdana"/>
        <family val="2"/>
        <charset val="204"/>
      </rPr>
      <t xml:space="preserve">-Костерина О.,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Коган И.,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-Соколова О.</t>
    </r>
  </si>
  <si>
    <t xml:space="preserve">Большой приз </t>
  </si>
  <si>
    <r>
      <t xml:space="preserve">СТЕПАНОВА   </t>
    </r>
    <r>
      <rPr>
        <sz val="10"/>
        <color theme="1"/>
        <rFont val="Calibri"/>
        <family val="2"/>
        <charset val="204"/>
        <scheme val="minor"/>
      </rPr>
      <t>Екатерина,1989</t>
    </r>
  </si>
  <si>
    <r>
      <t>САН ЛЕДИ-</t>
    </r>
    <r>
      <rPr>
        <sz val="10"/>
        <color theme="1"/>
        <rFont val="Calibri"/>
        <family val="2"/>
        <charset val="204"/>
        <scheme val="minor"/>
      </rPr>
      <t>02,гнед.,коб.</t>
    </r>
  </si>
  <si>
    <r>
      <t xml:space="preserve">ИРСЕЦКАЯ        </t>
    </r>
    <r>
      <rPr>
        <sz val="10"/>
        <color theme="1"/>
        <rFont val="Calibri"/>
        <family val="2"/>
        <charset val="204"/>
        <scheme val="minor"/>
      </rPr>
      <t>Елена</t>
    </r>
  </si>
  <si>
    <r>
      <t xml:space="preserve">АРТАМОНОВА     </t>
    </r>
    <r>
      <rPr>
        <sz val="10"/>
        <color theme="1"/>
        <rFont val="Calibri"/>
        <family val="2"/>
        <charset val="204"/>
        <scheme val="minor"/>
      </rPr>
      <t>Елена,1991</t>
    </r>
  </si>
  <si>
    <r>
      <t>ВОЕВОДА-</t>
    </r>
    <r>
      <rPr>
        <sz val="10"/>
        <color theme="1"/>
        <rFont val="Calibri"/>
        <family val="2"/>
        <charset val="204"/>
        <scheme val="minor"/>
      </rPr>
      <t>01,гнед.,мер.</t>
    </r>
  </si>
  <si>
    <t>ч/в СДЮСШОР</t>
  </si>
  <si>
    <r>
      <t>ГОЛСУОРСИ-</t>
    </r>
    <r>
      <rPr>
        <sz val="10"/>
        <color theme="1"/>
        <rFont val="Calibri"/>
        <family val="2"/>
        <charset val="204"/>
        <scheme val="minor"/>
      </rPr>
      <t>00,рыж.,мер.</t>
    </r>
  </si>
  <si>
    <t>в/к</t>
  </si>
  <si>
    <t>Срений приз А</t>
  </si>
  <si>
    <t>Предватительный приз. Юниоры.</t>
  </si>
  <si>
    <r>
      <t>Судьи:Н</t>
    </r>
    <r>
      <rPr>
        <sz val="11"/>
        <color theme="1"/>
        <rFont val="Verdana"/>
        <family val="2"/>
        <charset val="204"/>
      </rPr>
      <t>-Коган И.,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-Соколова О.</t>
    </r>
  </si>
  <si>
    <t>Кол.ошиб.</t>
  </si>
  <si>
    <r>
      <t xml:space="preserve">ДЕДИКОВА   </t>
    </r>
    <r>
      <rPr>
        <sz val="9"/>
        <color theme="1"/>
        <rFont val="Verdana"/>
        <family val="2"/>
        <charset val="204"/>
      </rPr>
      <t>Екатерина,1998</t>
    </r>
  </si>
  <si>
    <r>
      <t>ЭКСПЕРТ-</t>
    </r>
    <r>
      <rPr>
        <sz val="9"/>
        <color theme="1"/>
        <rFont val="Verdana"/>
        <family val="2"/>
        <charset val="204"/>
      </rPr>
      <t>95,гнед,мер., трак., к/з им.Кирова</t>
    </r>
  </si>
  <si>
    <r>
      <t>НОВОЖИЛОВА</t>
    </r>
    <r>
      <rPr>
        <sz val="9"/>
        <color theme="1"/>
        <rFont val="Verdana"/>
        <family val="2"/>
        <charset val="204"/>
      </rPr>
      <t xml:space="preserve"> Любовь, 1995</t>
    </r>
  </si>
  <si>
    <r>
      <t>ЗАВИСТНИК-</t>
    </r>
    <r>
      <rPr>
        <sz val="9"/>
        <color theme="1"/>
        <rFont val="Verdana"/>
        <family val="2"/>
        <charset val="204"/>
      </rPr>
      <t>99,т.гнед.,мер.</t>
    </r>
  </si>
  <si>
    <r>
      <t xml:space="preserve">ЛИПАТОВА </t>
    </r>
    <r>
      <rPr>
        <sz val="9"/>
        <color theme="1"/>
        <rFont val="Verdana"/>
        <family val="2"/>
        <charset val="204"/>
      </rPr>
      <t>Валерия,1995</t>
    </r>
  </si>
  <si>
    <r>
      <t>ВИЛЬМА-</t>
    </r>
    <r>
      <rPr>
        <sz val="9"/>
        <color theme="1"/>
        <rFont val="Verdana"/>
        <family val="2"/>
        <charset val="204"/>
      </rPr>
      <t>04</t>
    </r>
  </si>
  <si>
    <r>
      <t xml:space="preserve">ДИКМАРОВА   </t>
    </r>
    <r>
      <rPr>
        <sz val="8"/>
        <color theme="1"/>
        <rFont val="Verdana"/>
        <family val="2"/>
        <charset val="204"/>
      </rPr>
      <t>Алена,1993</t>
    </r>
  </si>
  <si>
    <r>
      <t>ФАРВАТЕР-</t>
    </r>
    <r>
      <rPr>
        <sz val="8"/>
        <color theme="1"/>
        <rFont val="Verdana"/>
        <family val="2"/>
        <charset val="204"/>
      </rPr>
      <t>06,гнед.,жер., Ниж.обл.</t>
    </r>
  </si>
  <si>
    <r>
      <t xml:space="preserve">ЗОЛОТНИЦЫНА </t>
    </r>
    <r>
      <rPr>
        <sz val="9"/>
        <color theme="1"/>
        <rFont val="Verdana"/>
        <family val="2"/>
        <charset val="204"/>
      </rPr>
      <t>Татьяна,1994</t>
    </r>
  </si>
  <si>
    <r>
      <t>ГИБРАЛТАР-</t>
    </r>
    <r>
      <rPr>
        <sz val="9"/>
        <color theme="1"/>
        <rFont val="Verdana"/>
        <family val="2"/>
        <charset val="204"/>
      </rPr>
      <t>07,гнед.,мер.</t>
    </r>
  </si>
  <si>
    <r>
      <t xml:space="preserve">УГЛОВА </t>
    </r>
    <r>
      <rPr>
        <sz val="9"/>
        <color theme="1"/>
        <rFont val="Verdana"/>
        <family val="2"/>
        <charset val="204"/>
      </rPr>
      <t>Маргарита,1973</t>
    </r>
  </si>
  <si>
    <r>
      <t>ПОПУЛЯРНЫЙ ХИТ-</t>
    </r>
    <r>
      <rPr>
        <sz val="9"/>
        <color theme="1"/>
        <rFont val="Verdana"/>
        <family val="2"/>
        <charset val="204"/>
      </rPr>
      <t>04,рыж.</t>
    </r>
  </si>
  <si>
    <r>
      <t xml:space="preserve">ФИЛИППОВА  </t>
    </r>
    <r>
      <rPr>
        <sz val="8"/>
        <color theme="1"/>
        <rFont val="Verdana"/>
        <family val="2"/>
        <charset val="204"/>
      </rPr>
      <t>Ирина,1995</t>
    </r>
  </si>
  <si>
    <r>
      <t>САПФИР-</t>
    </r>
    <r>
      <rPr>
        <sz val="8"/>
        <color theme="1"/>
        <rFont val="Verdana"/>
        <family val="2"/>
        <charset val="204"/>
      </rPr>
      <t>04,мер.,сер.,терск.</t>
    </r>
  </si>
  <si>
    <r>
      <t xml:space="preserve">ДУКСИНА  </t>
    </r>
    <r>
      <rPr>
        <sz val="9"/>
        <color theme="1"/>
        <rFont val="Verdana"/>
        <family val="2"/>
        <charset val="204"/>
      </rPr>
      <t>Анастасия, 1994</t>
    </r>
  </si>
  <si>
    <r>
      <t>ЭЙР ВОЯЖ-</t>
    </r>
    <r>
      <rPr>
        <sz val="9"/>
        <color theme="1"/>
        <rFont val="Verdana"/>
        <family val="2"/>
        <charset val="204"/>
      </rPr>
      <t>06,рыж.,мер., Нижег.обл.</t>
    </r>
  </si>
  <si>
    <t>б/р</t>
  </si>
  <si>
    <t>Командный приз. Юниоры.</t>
  </si>
  <si>
    <r>
      <t>Судьи:Н</t>
    </r>
    <r>
      <rPr>
        <sz val="11"/>
        <color theme="1"/>
        <rFont val="Verdana"/>
        <family val="2"/>
        <charset val="204"/>
      </rPr>
      <t xml:space="preserve">-Соколова О.,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Ирсецкая Е.,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-Коган И.</t>
    </r>
  </si>
  <si>
    <r>
      <t xml:space="preserve">УГЛОВА  </t>
    </r>
    <r>
      <rPr>
        <sz val="8"/>
        <color theme="1"/>
        <rFont val="Verdana"/>
        <family val="2"/>
        <charset val="204"/>
      </rPr>
      <t>Маргарита,1973</t>
    </r>
  </si>
  <si>
    <r>
      <t>ПОПУЛЯРНЫЙ ХИТ-</t>
    </r>
    <r>
      <rPr>
        <sz val="8"/>
        <color theme="1"/>
        <rFont val="Verdana"/>
        <family val="2"/>
        <charset val="204"/>
      </rPr>
      <t>04,рыж.</t>
    </r>
  </si>
  <si>
    <t>Командный приз. Юноши</t>
  </si>
  <si>
    <r>
      <t>Судьи:Н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-Соколова О.,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-Коган И.</t>
    </r>
  </si>
  <si>
    <t>11.02.14г.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</si>
  <si>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</si>
  <si>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</si>
  <si>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r>
      <t xml:space="preserve">ШЕРОНОВА      </t>
    </r>
    <r>
      <rPr>
        <sz val="8"/>
        <color theme="1"/>
        <rFont val="Calibri"/>
        <family val="2"/>
        <charset val="204"/>
      </rPr>
      <t>Дарья,1999</t>
    </r>
  </si>
  <si>
    <r>
      <t>САПФИР-</t>
    </r>
    <r>
      <rPr>
        <sz val="8"/>
        <color theme="1"/>
        <rFont val="Calibri"/>
        <family val="2"/>
        <charset val="204"/>
      </rPr>
      <t>04,т.кр.,мер.,терск.</t>
    </r>
  </si>
  <si>
    <r>
      <t xml:space="preserve">АБРАМОВА    </t>
    </r>
    <r>
      <rPr>
        <sz val="8"/>
        <color theme="1"/>
        <rFont val="Calibri"/>
        <family val="2"/>
        <charset val="204"/>
      </rPr>
      <t>Софья, 1996</t>
    </r>
  </si>
  <si>
    <r>
      <t>ЗАТОН-</t>
    </r>
    <r>
      <rPr>
        <sz val="8"/>
        <color theme="1"/>
        <rFont val="Calibri"/>
        <family val="2"/>
        <charset val="204"/>
      </rPr>
      <t>99,гнед.,мер.</t>
    </r>
  </si>
  <si>
    <r>
      <t xml:space="preserve">СТАРЧЕНКО  </t>
    </r>
    <r>
      <rPr>
        <sz val="8"/>
        <color theme="1"/>
        <rFont val="Calibri"/>
        <family val="2"/>
        <charset val="204"/>
      </rPr>
      <t>Валерия,1998</t>
    </r>
    <r>
      <rPr>
        <b/>
        <sz val="8"/>
        <color theme="1"/>
        <rFont val="Calibri"/>
        <family val="2"/>
        <charset val="204"/>
      </rPr>
      <t xml:space="preserve">    </t>
    </r>
  </si>
  <si>
    <t>ГЛОРИЯ-</t>
  </si>
  <si>
    <r>
      <t xml:space="preserve">ШЕЛКОВА   </t>
    </r>
    <r>
      <rPr>
        <sz val="8"/>
        <color theme="1"/>
        <rFont val="Calibri"/>
        <family val="2"/>
        <charset val="204"/>
      </rPr>
      <t>Анна,1998</t>
    </r>
  </si>
  <si>
    <r>
      <t>ТЕЗАУРУС-</t>
    </r>
    <r>
      <rPr>
        <sz val="8"/>
        <color theme="1"/>
        <rFont val="Calibri"/>
        <family val="2"/>
        <charset val="204"/>
      </rPr>
      <t>00</t>
    </r>
  </si>
  <si>
    <r>
      <t xml:space="preserve">АВДЕЕВА       </t>
    </r>
    <r>
      <rPr>
        <sz val="8"/>
        <color theme="1"/>
        <rFont val="Calibri"/>
        <family val="2"/>
        <charset val="204"/>
      </rPr>
      <t>Ольга, 1996</t>
    </r>
  </si>
  <si>
    <r>
      <t>ФУКС ФОН АЛЬТЕНБЕРГЕ-</t>
    </r>
    <r>
      <rPr>
        <sz val="8"/>
        <rFont val="Calibri"/>
        <family val="2"/>
        <charset val="204"/>
      </rPr>
      <t>99,т.рыж.,мер.,вестф., Германия</t>
    </r>
  </si>
  <si>
    <r>
      <t xml:space="preserve">ТАРАСОВА   </t>
    </r>
    <r>
      <rPr>
        <sz val="8"/>
        <color theme="1"/>
        <rFont val="Calibri"/>
        <family val="2"/>
        <charset val="204"/>
      </rPr>
      <t>Дарья,1998</t>
    </r>
  </si>
  <si>
    <r>
      <t>ВЕЛЬТАФ-</t>
    </r>
    <r>
      <rPr>
        <sz val="8"/>
        <color theme="1"/>
        <rFont val="Calibri"/>
        <family val="2"/>
        <charset val="204"/>
      </rPr>
      <t>06</t>
    </r>
  </si>
  <si>
    <t>кск "Витязь"</t>
  </si>
  <si>
    <r>
      <t xml:space="preserve">ИОНОВА    </t>
    </r>
    <r>
      <rPr>
        <sz val="8"/>
        <color theme="1"/>
        <rFont val="Calibri"/>
        <family val="2"/>
        <charset val="204"/>
      </rPr>
      <t>Надежда, 1997</t>
    </r>
  </si>
  <si>
    <r>
      <t>ЭМИГРАНТ-</t>
    </r>
    <r>
      <rPr>
        <sz val="8"/>
        <color theme="1"/>
        <rFont val="Calibri"/>
        <family val="2"/>
        <charset val="204"/>
      </rPr>
      <t>01, рыж.,мер.</t>
    </r>
  </si>
  <si>
    <r>
      <t xml:space="preserve">БОЛОБАН </t>
    </r>
    <r>
      <rPr>
        <sz val="8"/>
        <color theme="1"/>
        <rFont val="Calibri"/>
        <family val="2"/>
        <charset val="204"/>
      </rPr>
      <t>Анастасия,1998</t>
    </r>
  </si>
  <si>
    <r>
      <t>СОНЕТ-</t>
    </r>
    <r>
      <rPr>
        <sz val="8"/>
        <color theme="1"/>
        <rFont val="Calibri"/>
        <family val="2"/>
        <charset val="204"/>
      </rPr>
      <t>95,рыж.,мер.</t>
    </r>
  </si>
  <si>
    <r>
      <t xml:space="preserve">ФЕТИСОВА      </t>
    </r>
    <r>
      <rPr>
        <sz val="8"/>
        <color theme="1"/>
        <rFont val="Calibri"/>
        <family val="2"/>
        <charset val="204"/>
      </rPr>
      <t>Диана,1998</t>
    </r>
  </si>
  <si>
    <r>
      <t>ПЕРСИВАЛЬ-</t>
    </r>
    <r>
      <rPr>
        <sz val="8"/>
        <color theme="1"/>
        <rFont val="Calibri"/>
        <family val="2"/>
        <charset val="204"/>
      </rPr>
      <t>01,гнед.,мер.</t>
    </r>
  </si>
  <si>
    <t>С.Шишканова</t>
  </si>
  <si>
    <r>
      <t xml:space="preserve">ДЕДИКОВА    </t>
    </r>
    <r>
      <rPr>
        <sz val="8"/>
        <color theme="1"/>
        <rFont val="Calibri"/>
        <family val="2"/>
        <charset val="204"/>
      </rPr>
      <t>Екатерина, 1998</t>
    </r>
  </si>
  <si>
    <r>
      <t>ПАРАДОКС-</t>
    </r>
    <r>
      <rPr>
        <sz val="8"/>
        <color theme="1"/>
        <rFont val="Calibri"/>
        <family val="2"/>
        <charset val="204"/>
      </rPr>
      <t>01,рыж.,мер.,буден.</t>
    </r>
  </si>
  <si>
    <r>
      <t xml:space="preserve">КОКИНА  </t>
    </r>
    <r>
      <rPr>
        <sz val="8"/>
        <color theme="1"/>
        <rFont val="Calibri"/>
        <family val="2"/>
        <charset val="204"/>
      </rPr>
      <t>Варвара,1997</t>
    </r>
  </si>
  <si>
    <r>
      <t>СОФИСТ-</t>
    </r>
    <r>
      <rPr>
        <sz val="8"/>
        <color theme="1"/>
        <rFont val="Calibri"/>
        <family val="2"/>
        <charset val="204"/>
      </rPr>
      <t>06, гнед., мер., Ниж. Обл.</t>
    </r>
  </si>
  <si>
    <r>
      <t xml:space="preserve">ЛЯЛЯЕВА    </t>
    </r>
    <r>
      <rPr>
        <sz val="8"/>
        <color theme="1"/>
        <rFont val="Calibri"/>
        <family val="2"/>
        <charset val="204"/>
      </rPr>
      <t>Анастасия,1996</t>
    </r>
  </si>
  <si>
    <r>
      <t>ДИПЛОМАТ-</t>
    </r>
    <r>
      <rPr>
        <sz val="8"/>
        <color theme="1"/>
        <rFont val="Calibri"/>
        <family val="2"/>
        <charset val="204"/>
      </rPr>
      <t>05</t>
    </r>
  </si>
  <si>
    <r>
      <t>ЮРАСОВА</t>
    </r>
    <r>
      <rPr>
        <sz val="8"/>
        <color theme="1"/>
        <rFont val="Calibri"/>
        <family val="2"/>
        <charset val="204"/>
      </rPr>
      <t xml:space="preserve"> Александра,1997</t>
    </r>
  </si>
  <si>
    <r>
      <t>ЧЕПРАК-</t>
    </r>
    <r>
      <rPr>
        <sz val="8"/>
        <color theme="1"/>
        <rFont val="Calibri"/>
        <family val="2"/>
        <charset val="204"/>
      </rPr>
      <t>95</t>
    </r>
  </si>
  <si>
    <r>
      <t xml:space="preserve">ДОДОНОВА   </t>
    </r>
    <r>
      <rPr>
        <sz val="8"/>
        <color theme="1"/>
        <rFont val="Calibri"/>
        <family val="2"/>
        <charset val="204"/>
      </rPr>
      <t>Мария,1997</t>
    </r>
  </si>
  <si>
    <r>
      <t>БУРБОН-</t>
    </r>
    <r>
      <rPr>
        <sz val="8"/>
        <color theme="1"/>
        <rFont val="Calibri"/>
        <family val="2"/>
        <charset val="204"/>
      </rPr>
      <t>06,рыж.,мер.</t>
    </r>
  </si>
  <si>
    <r>
      <t xml:space="preserve">СЕМЕНОВА    </t>
    </r>
    <r>
      <rPr>
        <sz val="8"/>
        <color theme="1"/>
        <rFont val="Calibri"/>
        <family val="2"/>
        <charset val="204"/>
      </rPr>
      <t>Анна,1997</t>
    </r>
  </si>
  <si>
    <r>
      <t>ХЭЙДА-</t>
    </r>
    <r>
      <rPr>
        <sz val="8"/>
        <color theme="1"/>
        <rFont val="Calibri"/>
        <family val="2"/>
        <charset val="204"/>
      </rPr>
      <t>00</t>
    </r>
  </si>
  <si>
    <r>
      <t xml:space="preserve">ПЛАТОШИНА </t>
    </r>
    <r>
      <rPr>
        <sz val="8"/>
        <color theme="1"/>
        <rFont val="Calibri"/>
        <family val="2"/>
        <charset val="204"/>
      </rPr>
      <t>Екатерина,1999</t>
    </r>
  </si>
  <si>
    <r>
      <t>АНАЛОГ-</t>
    </r>
    <r>
      <rPr>
        <sz val="8"/>
        <color theme="1"/>
        <rFont val="Calibri"/>
        <family val="2"/>
        <charset val="204"/>
      </rPr>
      <t>95,т.гнед,мер, РПГ,Агдам, Рязан.обл.</t>
    </r>
  </si>
  <si>
    <r>
      <t xml:space="preserve">СКВОРЦОВА    </t>
    </r>
    <r>
      <rPr>
        <sz val="8"/>
        <color theme="1"/>
        <rFont val="Calibri"/>
        <family val="2"/>
        <charset val="204"/>
      </rPr>
      <t>Анастасия,1998</t>
    </r>
  </si>
  <si>
    <r>
      <t>ХИТОН-</t>
    </r>
    <r>
      <rPr>
        <sz val="8"/>
        <color theme="1"/>
        <rFont val="Calibri"/>
        <family val="2"/>
        <charset val="204"/>
      </rPr>
      <t>05</t>
    </r>
  </si>
  <si>
    <r>
      <t xml:space="preserve">АГЕЕВА   </t>
    </r>
    <r>
      <rPr>
        <sz val="8"/>
        <color theme="1"/>
        <rFont val="Calibri"/>
        <family val="2"/>
        <charset val="204"/>
      </rPr>
      <t>Ольга,1999</t>
    </r>
  </si>
  <si>
    <r>
      <t>БАРБИ-</t>
    </r>
    <r>
      <rPr>
        <sz val="8"/>
        <color theme="1"/>
        <rFont val="Calibri"/>
        <family val="2"/>
        <charset val="204"/>
      </rPr>
      <t>04,рыж., коб.</t>
    </r>
  </si>
  <si>
    <r>
      <t xml:space="preserve">ФОМИЧЕВА     </t>
    </r>
    <r>
      <rPr>
        <sz val="8"/>
        <color theme="1"/>
        <rFont val="Calibri"/>
        <family val="2"/>
        <charset val="204"/>
      </rPr>
      <t>Алина,1999</t>
    </r>
  </si>
  <si>
    <r>
      <t>ВИЗАНТИЯ-</t>
    </r>
    <r>
      <rPr>
        <sz val="8"/>
        <color theme="1"/>
        <rFont val="Calibri"/>
        <family val="2"/>
        <charset val="204"/>
      </rPr>
      <t>02,рыж.,коб.</t>
    </r>
  </si>
  <si>
    <r>
      <t xml:space="preserve">БУШУЕВА   </t>
    </r>
    <r>
      <rPr>
        <sz val="8"/>
        <color theme="1"/>
        <rFont val="Calibri"/>
        <family val="2"/>
        <charset val="204"/>
      </rPr>
      <t>Ксения,1998</t>
    </r>
  </si>
  <si>
    <r>
      <t xml:space="preserve">Технические результаты </t>
    </r>
    <r>
      <rPr>
        <sz val="8"/>
        <rFont val="Verdana"/>
        <family val="2"/>
        <charset val="204"/>
      </rPr>
      <t>выездка</t>
    </r>
  </si>
  <si>
    <t>Предватительный приз. Дети</t>
  </si>
  <si>
    <r>
      <t>Судьи:Н</t>
    </r>
    <r>
      <rPr>
        <sz val="8"/>
        <color theme="1"/>
        <rFont val="Verdana"/>
        <family val="2"/>
        <charset val="204"/>
      </rPr>
      <t>-Коган И.,</t>
    </r>
    <r>
      <rPr>
        <b/>
        <sz val="8"/>
        <color theme="1"/>
        <rFont val="Verdana"/>
        <family val="2"/>
        <charset val="204"/>
      </rPr>
      <t>С</t>
    </r>
    <r>
      <rPr>
        <sz val="8"/>
        <color theme="1"/>
        <rFont val="Verdana"/>
        <family val="2"/>
        <charset val="204"/>
      </rPr>
      <t>-Шапиро Е.,</t>
    </r>
    <r>
      <rPr>
        <b/>
        <sz val="8"/>
        <color theme="1"/>
        <rFont val="Verdana"/>
        <family val="2"/>
        <charset val="204"/>
      </rPr>
      <t>М</t>
    </r>
    <r>
      <rPr>
        <sz val="8"/>
        <color theme="1"/>
        <rFont val="Verdana"/>
        <family val="2"/>
        <charset val="204"/>
      </rPr>
      <t>-Ирсецкая Е.</t>
    </r>
  </si>
  <si>
    <t>Кол.ош.</t>
  </si>
  <si>
    <r>
      <t xml:space="preserve">МОКЕЕВА       </t>
    </r>
    <r>
      <rPr>
        <sz val="9"/>
        <color theme="1"/>
        <rFont val="Calibri"/>
        <family val="2"/>
        <charset val="204"/>
        <scheme val="minor"/>
      </rPr>
      <t>Александра, 2000</t>
    </r>
  </si>
  <si>
    <r>
      <t>ВАЛЬС МЕНДЕЛЬСОНА-</t>
    </r>
    <r>
      <rPr>
        <sz val="9"/>
        <color theme="1"/>
        <rFont val="Calibri"/>
        <family val="2"/>
        <charset val="204"/>
        <scheme val="minor"/>
      </rPr>
      <t>08,ворон., мер., Нижег.обл.</t>
    </r>
  </si>
  <si>
    <r>
      <t xml:space="preserve">БЫЛОВА   </t>
    </r>
    <r>
      <rPr>
        <sz val="9"/>
        <color theme="1"/>
        <rFont val="Calibri"/>
        <family val="2"/>
        <charset val="204"/>
        <scheme val="minor"/>
      </rPr>
      <t>Татьяна,1996</t>
    </r>
  </si>
  <si>
    <r>
      <t>САМБА-</t>
    </r>
    <r>
      <rPr>
        <sz val="9"/>
        <color theme="1"/>
        <rFont val="Calibri"/>
        <family val="2"/>
        <charset val="204"/>
        <scheme val="minor"/>
      </rPr>
      <t>06,ганн.</t>
    </r>
  </si>
  <si>
    <r>
      <t xml:space="preserve">БУЛАНОВА    </t>
    </r>
    <r>
      <rPr>
        <sz val="9"/>
        <color theme="1"/>
        <rFont val="Calibri"/>
        <family val="2"/>
        <charset val="204"/>
        <scheme val="minor"/>
      </rPr>
      <t>Вера, 2001</t>
    </r>
  </si>
  <si>
    <r>
      <t>ФЛИППЕР-</t>
    </r>
    <r>
      <rPr>
        <sz val="9"/>
        <color theme="1"/>
        <rFont val="Calibri"/>
        <family val="2"/>
        <charset val="204"/>
        <scheme val="minor"/>
      </rPr>
      <t>04, гнед., мер.</t>
    </r>
  </si>
  <si>
    <r>
      <t xml:space="preserve">ГРЕХОВА   </t>
    </r>
    <r>
      <rPr>
        <sz val="9"/>
        <color theme="1"/>
        <rFont val="Calibri"/>
        <family val="2"/>
        <charset val="204"/>
        <scheme val="minor"/>
      </rPr>
      <t>Виктория,2000</t>
    </r>
  </si>
  <si>
    <r>
      <t>ВЕРБА-</t>
    </r>
    <r>
      <rPr>
        <sz val="9"/>
        <color theme="1"/>
        <rFont val="Calibri"/>
        <family val="2"/>
        <charset val="204"/>
        <scheme val="minor"/>
      </rPr>
      <t>07</t>
    </r>
  </si>
  <si>
    <t>кск "Аллюр"</t>
  </si>
  <si>
    <r>
      <t xml:space="preserve">БЕКРЕНЕВ    </t>
    </r>
    <r>
      <rPr>
        <sz val="9"/>
        <color theme="1"/>
        <rFont val="Calibri"/>
        <family val="2"/>
        <charset val="204"/>
        <scheme val="minor"/>
      </rPr>
      <t>Алексей</t>
    </r>
  </si>
  <si>
    <t>ДЕВОНШИР</t>
  </si>
  <si>
    <r>
      <t xml:space="preserve">МОСКВИНА   </t>
    </r>
    <r>
      <rPr>
        <sz val="9"/>
        <color theme="1"/>
        <rFont val="Calibri"/>
        <family val="2"/>
        <charset val="204"/>
        <scheme val="minor"/>
      </rPr>
      <t>Софья,2001</t>
    </r>
  </si>
  <si>
    <r>
      <t>ХЕБИНА-</t>
    </r>
    <r>
      <rPr>
        <sz val="9"/>
        <color theme="1"/>
        <rFont val="Calibri"/>
        <family val="2"/>
        <charset val="204"/>
        <scheme val="minor"/>
      </rPr>
      <t>97</t>
    </r>
  </si>
  <si>
    <r>
      <t xml:space="preserve">БАЙДАКОВА  </t>
    </r>
    <r>
      <rPr>
        <sz val="9"/>
        <color theme="1"/>
        <rFont val="Calibri"/>
        <family val="2"/>
        <charset val="204"/>
        <scheme val="minor"/>
      </rPr>
      <t>Анасстасия,2000</t>
    </r>
  </si>
  <si>
    <r>
      <t>ЭВКАЛИПТ-</t>
    </r>
    <r>
      <rPr>
        <sz val="9"/>
        <color theme="1"/>
        <rFont val="Calibri"/>
        <family val="2"/>
        <charset val="204"/>
        <scheme val="minor"/>
      </rPr>
      <t>07</t>
    </r>
  </si>
  <si>
    <t>кск "АЛЛЮР"</t>
  </si>
  <si>
    <r>
      <t xml:space="preserve">ДЕГТЯРЕВА     </t>
    </r>
    <r>
      <rPr>
        <sz val="9"/>
        <color theme="1"/>
        <rFont val="Calibri"/>
        <family val="2"/>
        <charset val="204"/>
        <scheme val="minor"/>
      </rPr>
      <t>Алена,2001</t>
    </r>
  </si>
  <si>
    <r>
      <t>МИДАС-</t>
    </r>
    <r>
      <rPr>
        <sz val="9"/>
        <color theme="1"/>
        <rFont val="Calibri"/>
        <family val="2"/>
        <charset val="204"/>
        <scheme val="minor"/>
      </rPr>
      <t>08</t>
    </r>
  </si>
  <si>
    <r>
      <t xml:space="preserve">НЕТРУСОВА  </t>
    </r>
    <r>
      <rPr>
        <sz val="9"/>
        <color theme="1"/>
        <rFont val="Calibri"/>
        <family val="2"/>
        <charset val="204"/>
        <scheme val="minor"/>
      </rPr>
      <t>Алена,2000</t>
    </r>
  </si>
  <si>
    <r>
      <t xml:space="preserve">БЕГЛЯКОВА   </t>
    </r>
    <r>
      <rPr>
        <sz val="9"/>
        <color theme="1"/>
        <rFont val="Calibri"/>
        <family val="2"/>
        <charset val="204"/>
        <scheme val="minor"/>
      </rPr>
      <t>Александра,2000</t>
    </r>
  </si>
  <si>
    <r>
      <t>ЧЕПРАК-</t>
    </r>
    <r>
      <rPr>
        <sz val="9"/>
        <color theme="1"/>
        <rFont val="Calibri"/>
        <family val="2"/>
        <charset val="204"/>
        <scheme val="minor"/>
      </rPr>
      <t>95,рыж.,мер.</t>
    </r>
  </si>
  <si>
    <r>
      <t xml:space="preserve">КАРПЫЧЕВА </t>
    </r>
    <r>
      <rPr>
        <sz val="9"/>
        <color theme="1"/>
        <rFont val="Calibri"/>
        <family val="2"/>
        <charset val="204"/>
        <scheme val="minor"/>
      </rPr>
      <t>Тамара,2001</t>
    </r>
  </si>
  <si>
    <r>
      <t>БАРБИ-</t>
    </r>
    <r>
      <rPr>
        <sz val="9"/>
        <color theme="1"/>
        <rFont val="Calibri"/>
        <family val="2"/>
        <charset val="204"/>
        <scheme val="minor"/>
      </rPr>
      <t>04, рыж., коб.</t>
    </r>
  </si>
  <si>
    <r>
      <t xml:space="preserve">НИШНЮЧКИНА </t>
    </r>
    <r>
      <rPr>
        <sz val="9"/>
        <color theme="1"/>
        <rFont val="Calibri"/>
        <family val="2"/>
        <charset val="204"/>
        <scheme val="minor"/>
      </rPr>
      <t>Алена,2002</t>
    </r>
  </si>
  <si>
    <t>СПЕСЬ-</t>
  </si>
  <si>
    <r>
      <t xml:space="preserve">МАКУНИНА </t>
    </r>
    <r>
      <rPr>
        <sz val="9"/>
        <color theme="1"/>
        <rFont val="Calibri"/>
        <family val="2"/>
        <charset val="204"/>
        <scheme val="minor"/>
      </rPr>
      <t>Арина,2000</t>
    </r>
  </si>
  <si>
    <t>БЕЛЬВЕДЕР</t>
  </si>
  <si>
    <r>
      <t xml:space="preserve">БАКУЛИНА  </t>
    </r>
    <r>
      <rPr>
        <sz val="9"/>
        <color theme="1"/>
        <rFont val="Calibri"/>
        <family val="2"/>
        <charset val="204"/>
        <scheme val="minor"/>
      </rPr>
      <t>Милена, 2000</t>
    </r>
  </si>
  <si>
    <r>
      <t>ГРИФ-</t>
    </r>
    <r>
      <rPr>
        <sz val="9"/>
        <color theme="1"/>
        <rFont val="Calibri"/>
        <family val="2"/>
        <charset val="204"/>
        <scheme val="minor"/>
      </rPr>
      <t>08,сер., мер.</t>
    </r>
  </si>
  <si>
    <r>
      <t xml:space="preserve">ИЛЬИЧЕВА  </t>
    </r>
    <r>
      <rPr>
        <sz val="9"/>
        <color theme="1"/>
        <rFont val="Calibri"/>
        <family val="2"/>
        <charset val="204"/>
      </rPr>
      <t>Ольга,2003</t>
    </r>
  </si>
  <si>
    <t>ВАШИНГТОН</t>
  </si>
  <si>
    <t>КСК "Пассаж"</t>
  </si>
  <si>
    <r>
      <t xml:space="preserve">АВЕРИНА      </t>
    </r>
    <r>
      <rPr>
        <sz val="9"/>
        <color theme="1"/>
        <rFont val="Calibri"/>
        <family val="2"/>
        <charset val="204"/>
        <scheme val="minor"/>
      </rPr>
      <t>Диана, 2000</t>
    </r>
  </si>
  <si>
    <r>
      <t>ПАПИРУС-</t>
    </r>
    <r>
      <rPr>
        <sz val="9"/>
        <color theme="1"/>
        <rFont val="Calibri"/>
        <family val="2"/>
        <charset val="204"/>
        <scheme val="minor"/>
      </rPr>
      <t>08,вор.,мер.</t>
    </r>
  </si>
  <si>
    <r>
      <t xml:space="preserve">ОКУНЕВА  </t>
    </r>
    <r>
      <rPr>
        <sz val="9"/>
        <color theme="1"/>
        <rFont val="Calibri"/>
        <family val="2"/>
        <charset val="204"/>
        <scheme val="minor"/>
      </rPr>
      <t>Александра,2000</t>
    </r>
  </si>
  <si>
    <r>
      <t>ПЕВУЧИЙ-</t>
    </r>
    <r>
      <rPr>
        <sz val="9"/>
        <color theme="1"/>
        <rFont val="Calibri"/>
        <family val="2"/>
        <charset val="204"/>
        <scheme val="minor"/>
      </rPr>
      <t>06,рыж.,мер.</t>
    </r>
  </si>
  <si>
    <r>
      <t xml:space="preserve">БАРАНОВА </t>
    </r>
    <r>
      <rPr>
        <sz val="9"/>
        <color theme="1"/>
        <rFont val="Calibri"/>
        <family val="2"/>
        <charset val="204"/>
        <scheme val="minor"/>
      </rPr>
      <t>Виктория,2003</t>
    </r>
  </si>
  <si>
    <t>ЭСКОРТ-</t>
  </si>
  <si>
    <r>
      <t xml:space="preserve">ГОРНУШЕНКОВА  </t>
    </r>
    <r>
      <rPr>
        <sz val="9"/>
        <color theme="1"/>
        <rFont val="Calibri"/>
        <family val="2"/>
        <charset val="204"/>
        <scheme val="minor"/>
      </rPr>
      <t>Диана,2004</t>
    </r>
  </si>
  <si>
    <r>
      <t>ПАРАДОКС-</t>
    </r>
    <r>
      <rPr>
        <sz val="9"/>
        <color theme="1"/>
        <rFont val="Calibri"/>
        <family val="2"/>
        <charset val="204"/>
        <scheme val="minor"/>
      </rPr>
      <t>08</t>
    </r>
  </si>
  <si>
    <r>
      <t xml:space="preserve">ЦВЕТКОВА  </t>
    </r>
    <r>
      <rPr>
        <sz val="9"/>
        <color theme="1"/>
        <rFont val="Calibri"/>
        <family val="2"/>
        <charset val="204"/>
      </rPr>
      <t>Полина, 2002</t>
    </r>
  </si>
  <si>
    <r>
      <t>ЭСМЕРАЛЬДА-</t>
    </r>
    <r>
      <rPr>
        <sz val="9"/>
        <color theme="1"/>
        <rFont val="Calibri"/>
        <family val="2"/>
        <charset val="204"/>
        <scheme val="minor"/>
      </rPr>
      <t>05,гнед.,коб.</t>
    </r>
  </si>
  <si>
    <r>
      <t xml:space="preserve">ДРОЗДОВА   </t>
    </r>
    <r>
      <rPr>
        <sz val="9"/>
        <color theme="1"/>
        <rFont val="Calibri"/>
        <family val="2"/>
        <charset val="204"/>
        <scheme val="minor"/>
      </rPr>
      <t>Дарья,2000</t>
    </r>
  </si>
  <si>
    <r>
      <t>ЗАКОН-</t>
    </r>
    <r>
      <rPr>
        <sz val="9"/>
        <color theme="1"/>
        <rFont val="Calibri"/>
        <family val="2"/>
        <charset val="204"/>
        <scheme val="minor"/>
      </rPr>
      <t>91</t>
    </r>
  </si>
  <si>
    <r>
      <t xml:space="preserve">ТАРАСОВА  </t>
    </r>
    <r>
      <rPr>
        <sz val="9"/>
        <color theme="1"/>
        <rFont val="Calibri"/>
        <family val="2"/>
        <charset val="204"/>
      </rPr>
      <t>Светлана, 2002</t>
    </r>
  </si>
  <si>
    <r>
      <t>АНАЛОГ-</t>
    </r>
    <r>
      <rPr>
        <sz val="9"/>
        <color theme="1"/>
        <rFont val="Calibri"/>
        <family val="2"/>
        <charset val="204"/>
      </rPr>
      <t>95, т.гнед., мер.</t>
    </r>
  </si>
  <si>
    <r>
      <t xml:space="preserve">СМИРНОВА    </t>
    </r>
    <r>
      <rPr>
        <sz val="9"/>
        <color theme="1"/>
        <rFont val="Calibri"/>
        <family val="2"/>
        <charset val="204"/>
        <scheme val="minor"/>
      </rPr>
      <t>Дарья,2001</t>
    </r>
  </si>
  <si>
    <r>
      <t xml:space="preserve">САЯПИНА </t>
    </r>
    <r>
      <rPr>
        <sz val="9"/>
        <color theme="1"/>
        <rFont val="Calibri"/>
        <family val="2"/>
        <charset val="204"/>
        <scheme val="minor"/>
      </rPr>
      <t>Вера,2000</t>
    </r>
  </si>
  <si>
    <r>
      <t>ГИМН-</t>
    </r>
    <r>
      <rPr>
        <sz val="9"/>
        <color theme="1"/>
        <rFont val="Calibri"/>
        <family val="2"/>
        <charset val="204"/>
        <scheme val="minor"/>
      </rPr>
      <t>95,т.гнед.,мер.</t>
    </r>
  </si>
  <si>
    <r>
      <t xml:space="preserve">МИНИГУЛОВА </t>
    </r>
    <r>
      <rPr>
        <sz val="9"/>
        <color theme="1"/>
        <rFont val="Calibri"/>
        <family val="2"/>
        <charset val="204"/>
        <scheme val="minor"/>
      </rPr>
      <t>Камила,2000</t>
    </r>
  </si>
  <si>
    <r>
      <t xml:space="preserve">БЕЛЬСКАЯ </t>
    </r>
    <r>
      <rPr>
        <sz val="9"/>
        <color theme="1"/>
        <rFont val="Calibri"/>
        <family val="2"/>
        <charset val="204"/>
        <scheme val="minor"/>
      </rPr>
      <t>Арина,2000</t>
    </r>
  </si>
  <si>
    <r>
      <t>ПИТЕР-</t>
    </r>
    <r>
      <rPr>
        <sz val="9"/>
        <color theme="1"/>
        <rFont val="Calibri"/>
        <family val="2"/>
        <charset val="204"/>
        <scheme val="minor"/>
      </rPr>
      <t>91,т.гнед.,мер</t>
    </r>
  </si>
  <si>
    <r>
      <t xml:space="preserve">КОРОТЫШЕВА </t>
    </r>
    <r>
      <rPr>
        <sz val="9"/>
        <color theme="1"/>
        <rFont val="Calibri"/>
        <family val="2"/>
        <charset val="204"/>
        <scheme val="minor"/>
      </rPr>
      <t>Дарья, 2002</t>
    </r>
  </si>
  <si>
    <t>ЛАЙН ХАТ</t>
  </si>
  <si>
    <r>
      <t xml:space="preserve">КИСТАНОВА </t>
    </r>
    <r>
      <rPr>
        <sz val="9"/>
        <color theme="1"/>
        <rFont val="Calibri"/>
        <family val="2"/>
        <charset val="204"/>
        <scheme val="minor"/>
      </rPr>
      <t>Анастасия,2001</t>
    </r>
  </si>
  <si>
    <r>
      <t xml:space="preserve">АКАТОВА </t>
    </r>
    <r>
      <rPr>
        <sz val="9"/>
        <color theme="1"/>
        <rFont val="Calibri"/>
        <family val="2"/>
        <charset val="204"/>
        <scheme val="minor"/>
      </rPr>
      <t>Анастасия,2000</t>
    </r>
  </si>
  <si>
    <r>
      <t xml:space="preserve">БЕЛОУСОВА   </t>
    </r>
    <r>
      <rPr>
        <sz val="9"/>
        <color theme="1"/>
        <rFont val="Calibri"/>
        <family val="2"/>
        <charset val="204"/>
        <scheme val="minor"/>
      </rPr>
      <t>Алина,2001</t>
    </r>
  </si>
  <si>
    <r>
      <t xml:space="preserve">ШИШКОВА   </t>
    </r>
    <r>
      <rPr>
        <sz val="9"/>
        <color theme="1"/>
        <rFont val="Calibri"/>
        <family val="2"/>
        <charset val="204"/>
        <scheme val="minor"/>
      </rPr>
      <t>Полина,2000</t>
    </r>
  </si>
  <si>
    <r>
      <t>МОГИКАН-</t>
    </r>
    <r>
      <rPr>
        <sz val="9"/>
        <color theme="1"/>
        <rFont val="Calibri"/>
        <family val="2"/>
        <charset val="204"/>
        <scheme val="minor"/>
      </rPr>
      <t>98</t>
    </r>
  </si>
  <si>
    <r>
      <t xml:space="preserve">ЩЕРБАКОВА  </t>
    </r>
    <r>
      <rPr>
        <sz val="9"/>
        <color theme="1"/>
        <rFont val="Calibri"/>
        <family val="2"/>
        <charset val="204"/>
        <scheme val="minor"/>
      </rPr>
      <t>Марина,2000</t>
    </r>
  </si>
  <si>
    <r>
      <t>ЗОЛОТО-</t>
    </r>
    <r>
      <rPr>
        <sz val="9"/>
        <color theme="1"/>
        <rFont val="Calibri"/>
        <family val="2"/>
        <charset val="204"/>
        <scheme val="minor"/>
      </rPr>
      <t>07</t>
    </r>
  </si>
  <si>
    <r>
      <t xml:space="preserve">ГОРШЕНКОВ </t>
    </r>
    <r>
      <rPr>
        <sz val="9"/>
        <color theme="1"/>
        <rFont val="Calibri"/>
        <family val="2"/>
        <charset val="204"/>
      </rPr>
      <t>Александр,2000</t>
    </r>
  </si>
  <si>
    <r>
      <t xml:space="preserve">МОРЕПЛАВЦЕВА </t>
    </r>
    <r>
      <rPr>
        <sz val="9"/>
        <color theme="1"/>
        <rFont val="Calibri"/>
        <family val="2"/>
        <charset val="204"/>
        <scheme val="minor"/>
      </rPr>
      <t>Ольга,2002</t>
    </r>
  </si>
  <si>
    <t>БЕЛЛА-</t>
  </si>
  <si>
    <r>
      <t xml:space="preserve">КОЖЕВНИКОВА </t>
    </r>
    <r>
      <rPr>
        <sz val="9"/>
        <color theme="1"/>
        <rFont val="Calibri"/>
        <family val="2"/>
        <charset val="204"/>
        <scheme val="minor"/>
      </rPr>
      <t>Полина,2002</t>
    </r>
  </si>
  <si>
    <r>
      <t>БОГЕМА</t>
    </r>
    <r>
      <rPr>
        <sz val="9"/>
        <color theme="1"/>
        <rFont val="Calibri"/>
        <family val="2"/>
        <charset val="204"/>
        <scheme val="minor"/>
      </rPr>
      <t>-02,рыж.,коб.</t>
    </r>
  </si>
  <si>
    <t>искл.</t>
  </si>
  <si>
    <t>Главый секретарь</t>
  </si>
  <si>
    <t>Тест для всадников на пони</t>
  </si>
  <si>
    <r>
      <t>Судьи:Н</t>
    </r>
    <r>
      <rPr>
        <sz val="8"/>
        <color theme="1"/>
        <rFont val="Verdana"/>
        <family val="2"/>
        <charset val="204"/>
      </rPr>
      <t>-Соколова О.,</t>
    </r>
    <r>
      <rPr>
        <b/>
        <sz val="8"/>
        <color theme="1"/>
        <rFont val="Verdana"/>
        <family val="2"/>
        <charset val="204"/>
      </rPr>
      <t>С</t>
    </r>
    <r>
      <rPr>
        <sz val="8"/>
        <color theme="1"/>
        <rFont val="Verdana"/>
        <family val="2"/>
        <charset val="204"/>
      </rPr>
      <t>-Шапиро Е.,</t>
    </r>
    <r>
      <rPr>
        <b/>
        <sz val="8"/>
        <color theme="1"/>
        <rFont val="Verdana"/>
        <family val="2"/>
        <charset val="204"/>
      </rPr>
      <t>М</t>
    </r>
    <r>
      <rPr>
        <sz val="8"/>
        <color theme="1"/>
        <rFont val="Verdana"/>
        <family val="2"/>
        <charset val="204"/>
      </rPr>
      <t>-Ирсецкая Н.</t>
    </r>
  </si>
  <si>
    <r>
      <t xml:space="preserve">ЛЕБЕДЕВА </t>
    </r>
    <r>
      <rPr>
        <sz val="9"/>
        <color theme="1"/>
        <rFont val="Calibri"/>
        <family val="2"/>
        <charset val="204"/>
        <scheme val="minor"/>
      </rPr>
      <t>Мария,2003</t>
    </r>
  </si>
  <si>
    <t>МАРС-05</t>
  </si>
  <si>
    <t>О.Былова</t>
  </si>
  <si>
    <r>
      <t xml:space="preserve">РУСИНОВА </t>
    </r>
    <r>
      <rPr>
        <sz val="9"/>
        <color theme="1"/>
        <rFont val="Calibri"/>
        <family val="2"/>
        <charset val="204"/>
        <scheme val="minor"/>
      </rPr>
      <t>Стася,2004</t>
    </r>
  </si>
  <si>
    <r>
      <t xml:space="preserve">МАЛЫШЕВА </t>
    </r>
    <r>
      <rPr>
        <sz val="9"/>
        <color theme="1"/>
        <rFont val="Calibri"/>
        <family val="2"/>
        <charset val="204"/>
        <scheme val="minor"/>
      </rPr>
      <t>Кристина,2004</t>
    </r>
  </si>
  <si>
    <t>ЛИАНА-08</t>
  </si>
  <si>
    <r>
      <t>ВОРОНОВА</t>
    </r>
    <r>
      <rPr>
        <sz val="9"/>
        <color theme="1"/>
        <rFont val="Calibri"/>
        <family val="2"/>
        <charset val="204"/>
        <scheme val="minor"/>
      </rPr>
      <t xml:space="preserve"> Злата,2005</t>
    </r>
  </si>
  <si>
    <r>
      <t xml:space="preserve">КИСЕЛЕВА </t>
    </r>
    <r>
      <rPr>
        <sz val="9"/>
        <color theme="1"/>
        <rFont val="Calibri"/>
        <family val="2"/>
        <charset val="204"/>
        <scheme val="minor"/>
      </rPr>
      <t>Дарья,2004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</si>
</sst>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10"/>
      <color theme="1"/>
      <name val="Verdana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14" fillId="0" borderId="3" xfId="0" applyFont="1" applyBorder="1" applyAlignment="1">
      <alignment horizontal="center" vertical="center"/>
    </xf>
    <xf numFmtId="0" fontId="3" fillId="0" borderId="1" xfId="0" applyFont="1" applyBorder="1" applyAlignment="1"/>
    <xf numFmtId="1" fontId="13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Alignment="1">
      <alignment wrapText="1"/>
    </xf>
    <xf numFmtId="0" fontId="7" fillId="0" borderId="1" xfId="0" applyFont="1" applyBorder="1" applyAlignment="1"/>
    <xf numFmtId="0" fontId="8" fillId="0" borderId="0" xfId="0" applyFont="1"/>
    <xf numFmtId="164" fontId="15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" fontId="20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20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0" fillId="2" borderId="2" xfId="2" applyFont="1" applyFill="1" applyBorder="1" applyAlignment="1" applyProtection="1">
      <alignment horizontal="center" vertical="center" textRotation="90" wrapText="1"/>
      <protection locked="0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2" fillId="0" borderId="1" xfId="0" applyFont="1" applyBorder="1" applyAlignment="1"/>
    <xf numFmtId="0" fontId="23" fillId="0" borderId="3" xfId="0" applyFont="1" applyBorder="1" applyAlignment="1">
      <alignment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5" fillId="0" borderId="3" xfId="0" applyFont="1" applyBorder="1" applyAlignment="1">
      <alignment wrapText="1"/>
    </xf>
    <xf numFmtId="0" fontId="23" fillId="0" borderId="3" xfId="0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vertical="center" wrapText="1"/>
    </xf>
    <xf numFmtId="0" fontId="22" fillId="0" borderId="0" xfId="0" applyFont="1"/>
    <xf numFmtId="0" fontId="14" fillId="0" borderId="0" xfId="0" applyFont="1"/>
    <xf numFmtId="0" fontId="28" fillId="0" borderId="3" xfId="0" applyFont="1" applyBorder="1" applyAlignment="1">
      <alignment wrapText="1"/>
    </xf>
    <xf numFmtId="49" fontId="28" fillId="0" borderId="3" xfId="0" applyNumberFormat="1" applyFont="1" applyBorder="1" applyAlignment="1">
      <alignment wrapText="1"/>
    </xf>
    <xf numFmtId="0" fontId="14" fillId="0" borderId="3" xfId="0" applyFont="1" applyBorder="1"/>
    <xf numFmtId="0" fontId="17" fillId="0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wrapText="1"/>
    </xf>
    <xf numFmtId="0" fontId="30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8" fillId="0" borderId="0" xfId="0" applyFont="1" applyFill="1" applyBorder="1" applyAlignment="1">
      <alignment wrapText="1"/>
    </xf>
    <xf numFmtId="0" fontId="12" fillId="2" borderId="2" xfId="1" applyFont="1" applyFill="1" applyBorder="1" applyAlignment="1" applyProtection="1">
      <alignment horizontal="center" vertical="center" textRotation="90" wrapText="1"/>
      <protection locked="0"/>
    </xf>
    <xf numFmtId="0" fontId="12" fillId="2" borderId="5" xfId="1" applyFont="1" applyFill="1" applyBorder="1" applyAlignment="1" applyProtection="1">
      <alignment horizontal="center" vertical="center" textRotation="90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2" borderId="5" xfId="1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center" textRotation="90"/>
      <protection locked="0"/>
    </xf>
    <xf numFmtId="0" fontId="12" fillId="2" borderId="6" xfId="1" applyFont="1" applyFill="1" applyBorder="1" applyAlignment="1" applyProtection="1">
      <alignment horizontal="center" textRotation="90"/>
      <protection locked="0"/>
    </xf>
    <xf numFmtId="0" fontId="11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textRotation="90"/>
      <protection locked="0"/>
    </xf>
    <xf numFmtId="0" fontId="6" fillId="2" borderId="6" xfId="1" applyFont="1" applyFill="1" applyBorder="1" applyAlignment="1" applyProtection="1">
      <alignment horizontal="center" textRotation="90"/>
      <protection locked="0"/>
    </xf>
    <xf numFmtId="0" fontId="6" fillId="2" borderId="2" xfId="1" applyFont="1" applyFill="1" applyBorder="1" applyAlignment="1" applyProtection="1">
      <alignment horizontal="left" textRotation="90"/>
      <protection locked="0"/>
    </xf>
    <xf numFmtId="0" fontId="6" fillId="2" borderId="6" xfId="1" applyFont="1" applyFill="1" applyBorder="1" applyAlignment="1" applyProtection="1">
      <alignment horizontal="left" textRotation="90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textRotation="90" wrapText="1"/>
      <protection locked="0"/>
    </xf>
    <xf numFmtId="0" fontId="6" fillId="2" borderId="6" xfId="1" applyFont="1" applyFill="1" applyBorder="1" applyAlignment="1" applyProtection="1">
      <alignment horizontal="center" textRotation="90" wrapText="1"/>
      <protection locked="0"/>
    </xf>
    <xf numFmtId="16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left" textRotation="90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center" textRotation="90" wrapText="1"/>
      <protection locked="0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left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opLeftCell="A5" workbookViewId="0">
      <selection activeCell="V20" sqref="V20"/>
    </sheetView>
  </sheetViews>
  <sheetFormatPr defaultRowHeight="15"/>
  <cols>
    <col min="1" max="1" width="3.85546875" customWidth="1"/>
    <col min="2" max="2" width="15" customWidth="1"/>
    <col min="3" max="3" width="4.140625" customWidth="1"/>
    <col min="4" max="4" width="33.140625" customWidth="1"/>
    <col min="5" max="5" width="13.5703125" customWidth="1"/>
    <col min="6" max="6" width="11.5703125" customWidth="1"/>
    <col min="7" max="7" width="4.5703125" customWidth="1"/>
    <col min="8" max="8" width="5.5703125" customWidth="1"/>
    <col min="9" max="9" width="2.85546875" customWidth="1"/>
    <col min="10" max="10" width="4.7109375" customWidth="1"/>
    <col min="11" max="11" width="5.7109375" customWidth="1"/>
    <col min="12" max="12" width="3" customWidth="1"/>
    <col min="13" max="13" width="5.140625" customWidth="1"/>
    <col min="14" max="14" width="5.42578125" customWidth="1"/>
    <col min="15" max="15" width="3.140625" customWidth="1"/>
    <col min="16" max="16" width="2.5703125" customWidth="1"/>
    <col min="17" max="17" width="3.85546875" customWidth="1"/>
    <col min="18" max="18" width="5.7109375" customWidth="1"/>
    <col min="19" max="19" width="2.85546875" customWidth="1"/>
  </cols>
  <sheetData>
    <row r="1" spans="1:19" ht="18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>
      <c r="A5" s="69" t="s">
        <v>55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.75">
      <c r="A6" s="10" t="s">
        <v>0</v>
      </c>
      <c r="B6" s="10"/>
      <c r="C6" s="11"/>
      <c r="D6" s="1"/>
      <c r="E6" s="3"/>
      <c r="O6" s="74" t="s">
        <v>35</v>
      </c>
      <c r="P6" s="74"/>
      <c r="Q6" s="74"/>
      <c r="R6" s="74"/>
      <c r="S6" s="74"/>
    </row>
    <row r="7" spans="1:19" ht="15" customHeight="1">
      <c r="A7" s="59" t="s">
        <v>10</v>
      </c>
      <c r="B7" s="61" t="s">
        <v>11</v>
      </c>
      <c r="C7" s="63" t="s">
        <v>1</v>
      </c>
      <c r="D7" s="61" t="s">
        <v>12</v>
      </c>
      <c r="E7" s="61" t="s">
        <v>2</v>
      </c>
      <c r="F7" s="61" t="s">
        <v>3</v>
      </c>
      <c r="G7" s="76" t="s">
        <v>13</v>
      </c>
      <c r="H7" s="76"/>
      <c r="I7" s="76"/>
      <c r="J7" s="76" t="s">
        <v>14</v>
      </c>
      <c r="K7" s="76"/>
      <c r="L7" s="76"/>
      <c r="M7" s="76" t="s">
        <v>15</v>
      </c>
      <c r="N7" s="76"/>
      <c r="O7" s="76"/>
      <c r="P7" s="77" t="s">
        <v>21</v>
      </c>
      <c r="Q7" s="59" t="s">
        <v>16</v>
      </c>
      <c r="R7" s="70" t="s">
        <v>17</v>
      </c>
      <c r="S7" s="72" t="s">
        <v>18</v>
      </c>
    </row>
    <row r="8" spans="1:19" ht="44.25" customHeight="1">
      <c r="A8" s="60"/>
      <c r="B8" s="62"/>
      <c r="C8" s="64"/>
      <c r="D8" s="62"/>
      <c r="E8" s="62"/>
      <c r="F8" s="62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78"/>
      <c r="Q8" s="60"/>
      <c r="R8" s="71"/>
      <c r="S8" s="73"/>
    </row>
    <row r="9" spans="1:19" ht="26.25" customHeight="1">
      <c r="A9" s="2">
        <f>RANK(Q9,Q$9:Q$21,0)</f>
        <v>1</v>
      </c>
      <c r="B9" s="14" t="s">
        <v>32</v>
      </c>
      <c r="C9" s="13" t="s">
        <v>5</v>
      </c>
      <c r="D9" s="14" t="s">
        <v>56</v>
      </c>
      <c r="E9" s="15" t="s">
        <v>27</v>
      </c>
      <c r="F9" s="15" t="s">
        <v>7</v>
      </c>
      <c r="G9" s="27">
        <v>256.5</v>
      </c>
      <c r="H9" s="12">
        <f t="shared" ref="H9:H21" si="0">G9/3.8</f>
        <v>67.5</v>
      </c>
      <c r="I9" s="4">
        <f>RANK(G9,G$9:G$21,0)</f>
        <v>1</v>
      </c>
      <c r="J9" s="27">
        <v>260.5</v>
      </c>
      <c r="K9" s="12">
        <f t="shared" ref="K9:K21" si="1">J9/3.8</f>
        <v>68.55263157894737</v>
      </c>
      <c r="L9" s="4">
        <f>RANK(J9,J$9:J$21,0)</f>
        <v>1</v>
      </c>
      <c r="M9" s="4">
        <v>248</v>
      </c>
      <c r="N9" s="12">
        <f t="shared" ref="N9:N21" si="2">M9/3.8</f>
        <v>65.26315789473685</v>
      </c>
      <c r="O9" s="4">
        <f>RANK(M9,M$9:M$21,0)</f>
        <v>1</v>
      </c>
      <c r="P9" s="4"/>
      <c r="Q9" s="4">
        <f t="shared" ref="Q9:Q21" si="3">G9+J9+M9</f>
        <v>765</v>
      </c>
      <c r="R9" s="12">
        <f t="shared" ref="R9:R21" si="4">Q9/11.4</f>
        <v>67.10526315789474</v>
      </c>
      <c r="S9" s="4" t="s">
        <v>5</v>
      </c>
    </row>
    <row r="10" spans="1:19" ht="26.25" customHeight="1">
      <c r="A10" s="2">
        <f>RANK(Q10,Q$9:Q$21,0)</f>
        <v>2</v>
      </c>
      <c r="B10" s="17" t="s">
        <v>28</v>
      </c>
      <c r="C10" s="19" t="s">
        <v>5</v>
      </c>
      <c r="D10" s="14" t="s">
        <v>53</v>
      </c>
      <c r="E10" s="15" t="s">
        <v>66</v>
      </c>
      <c r="F10" s="15" t="s">
        <v>7</v>
      </c>
      <c r="G10" s="4">
        <v>246</v>
      </c>
      <c r="H10" s="12">
        <f t="shared" si="0"/>
        <v>64.736842105263165</v>
      </c>
      <c r="I10" s="4">
        <f t="shared" ref="I10:I21" si="5">RANK(G10,G$9:G$21,0)</f>
        <v>2</v>
      </c>
      <c r="J10" s="4">
        <v>244</v>
      </c>
      <c r="K10" s="12">
        <f t="shared" si="1"/>
        <v>64.21052631578948</v>
      </c>
      <c r="L10" s="4">
        <f t="shared" ref="L10:L21" si="6">RANK(J10,J$9:J$21,0)</f>
        <v>2</v>
      </c>
      <c r="M10" s="4">
        <v>245</v>
      </c>
      <c r="N10" s="12">
        <f t="shared" si="2"/>
        <v>64.473684210526315</v>
      </c>
      <c r="O10" s="4">
        <f t="shared" ref="O10:O21" si="7">RANK(M10,M$9:M$21,0)</f>
        <v>2</v>
      </c>
      <c r="P10" s="4"/>
      <c r="Q10" s="4">
        <f t="shared" si="3"/>
        <v>735</v>
      </c>
      <c r="R10" s="12">
        <f t="shared" si="4"/>
        <v>64.473684210526315</v>
      </c>
      <c r="S10" s="4" t="s">
        <v>5</v>
      </c>
    </row>
    <row r="11" spans="1:19" ht="26.25" customHeight="1">
      <c r="A11" s="2">
        <f>RANK(Q11,Q$9:Q$21,0)</f>
        <v>3</v>
      </c>
      <c r="B11" s="14" t="s">
        <v>45</v>
      </c>
      <c r="C11" s="13" t="s">
        <v>5</v>
      </c>
      <c r="D11" s="14" t="s">
        <v>49</v>
      </c>
      <c r="E11" s="15" t="s">
        <v>50</v>
      </c>
      <c r="F11" s="15" t="s">
        <v>7</v>
      </c>
      <c r="G11" s="4">
        <v>242</v>
      </c>
      <c r="H11" s="12">
        <f t="shared" si="0"/>
        <v>63.684210526315795</v>
      </c>
      <c r="I11" s="4">
        <f t="shared" si="5"/>
        <v>4</v>
      </c>
      <c r="J11" s="27">
        <v>238.5</v>
      </c>
      <c r="K11" s="12">
        <f t="shared" si="1"/>
        <v>62.763157894736842</v>
      </c>
      <c r="L11" s="4">
        <f t="shared" si="6"/>
        <v>5</v>
      </c>
      <c r="M11" s="4">
        <v>239</v>
      </c>
      <c r="N11" s="12">
        <f t="shared" si="2"/>
        <v>62.894736842105267</v>
      </c>
      <c r="O11" s="4">
        <f t="shared" si="7"/>
        <v>5</v>
      </c>
      <c r="P11" s="4"/>
      <c r="Q11" s="4">
        <f t="shared" si="3"/>
        <v>719.5</v>
      </c>
      <c r="R11" s="12">
        <f t="shared" si="4"/>
        <v>63.114035087719294</v>
      </c>
      <c r="S11" s="4" t="s">
        <v>5</v>
      </c>
    </row>
    <row r="12" spans="1:19" ht="26.25" customHeight="1">
      <c r="A12" s="2">
        <v>4</v>
      </c>
      <c r="B12" s="14" t="s">
        <v>26</v>
      </c>
      <c r="C12" s="13" t="s">
        <v>6</v>
      </c>
      <c r="D12" s="14" t="s">
        <v>57</v>
      </c>
      <c r="E12" s="15" t="s">
        <v>31</v>
      </c>
      <c r="F12" s="15" t="s">
        <v>7</v>
      </c>
      <c r="G12" s="27">
        <v>235.5</v>
      </c>
      <c r="H12" s="12">
        <f t="shared" si="0"/>
        <v>61.973684210526322</v>
      </c>
      <c r="I12" s="4">
        <f t="shared" si="5"/>
        <v>7</v>
      </c>
      <c r="J12" s="4">
        <v>240</v>
      </c>
      <c r="K12" s="12">
        <f t="shared" si="1"/>
        <v>63.15789473684211</v>
      </c>
      <c r="L12" s="4">
        <f t="shared" si="6"/>
        <v>3</v>
      </c>
      <c r="M12" s="4">
        <v>244</v>
      </c>
      <c r="N12" s="12">
        <f t="shared" si="2"/>
        <v>64.21052631578948</v>
      </c>
      <c r="O12" s="4">
        <f t="shared" si="7"/>
        <v>3</v>
      </c>
      <c r="P12" s="4"/>
      <c r="Q12" s="4">
        <f t="shared" si="3"/>
        <v>719.5</v>
      </c>
      <c r="R12" s="12">
        <f t="shared" si="4"/>
        <v>63.114035087719294</v>
      </c>
      <c r="S12" s="4" t="s">
        <v>5</v>
      </c>
    </row>
    <row r="13" spans="1:19" ht="26.25" customHeight="1">
      <c r="A13" s="2" t="s">
        <v>68</v>
      </c>
      <c r="B13" s="14" t="s">
        <v>36</v>
      </c>
      <c r="C13" s="13" t="s">
        <v>5</v>
      </c>
      <c r="D13" s="14" t="s">
        <v>37</v>
      </c>
      <c r="E13" s="15" t="s">
        <v>31</v>
      </c>
      <c r="F13" s="15" t="s">
        <v>7</v>
      </c>
      <c r="G13" s="27">
        <v>235.5</v>
      </c>
      <c r="H13" s="12">
        <f t="shared" si="0"/>
        <v>61.973684210526322</v>
      </c>
      <c r="I13" s="4">
        <f t="shared" si="5"/>
        <v>7</v>
      </c>
      <c r="J13" s="27">
        <v>234.5</v>
      </c>
      <c r="K13" s="12">
        <f t="shared" si="1"/>
        <v>61.71052631578948</v>
      </c>
      <c r="L13" s="4">
        <f t="shared" si="6"/>
        <v>6</v>
      </c>
      <c r="M13" s="4">
        <v>242</v>
      </c>
      <c r="N13" s="12">
        <f t="shared" si="2"/>
        <v>63.684210526315795</v>
      </c>
      <c r="O13" s="4">
        <f t="shared" si="7"/>
        <v>4</v>
      </c>
      <c r="P13" s="4"/>
      <c r="Q13" s="4">
        <f t="shared" si="3"/>
        <v>712</v>
      </c>
      <c r="R13" s="12">
        <f t="shared" si="4"/>
        <v>62.456140350877192</v>
      </c>
      <c r="S13" s="4">
        <v>1</v>
      </c>
    </row>
    <row r="14" spans="1:19" ht="26.25" customHeight="1">
      <c r="A14" s="2">
        <v>5</v>
      </c>
      <c r="B14" s="14" t="s">
        <v>51</v>
      </c>
      <c r="C14" s="13" t="s">
        <v>5</v>
      </c>
      <c r="D14" s="14" t="s">
        <v>52</v>
      </c>
      <c r="E14" s="15" t="s">
        <v>31</v>
      </c>
      <c r="F14" s="15" t="s">
        <v>7</v>
      </c>
      <c r="G14" s="4">
        <v>245</v>
      </c>
      <c r="H14" s="12">
        <f t="shared" si="0"/>
        <v>64.473684210526315</v>
      </c>
      <c r="I14" s="4">
        <f t="shared" si="5"/>
        <v>3</v>
      </c>
      <c r="J14" s="27">
        <v>228.5</v>
      </c>
      <c r="K14" s="12">
        <f t="shared" si="1"/>
        <v>60.131578947368425</v>
      </c>
      <c r="L14" s="4">
        <f t="shared" si="6"/>
        <v>10</v>
      </c>
      <c r="M14" s="4">
        <v>238</v>
      </c>
      <c r="N14" s="12">
        <f t="shared" si="2"/>
        <v>62.631578947368425</v>
      </c>
      <c r="O14" s="4">
        <f t="shared" si="7"/>
        <v>7</v>
      </c>
      <c r="P14" s="4"/>
      <c r="Q14" s="4">
        <f t="shared" si="3"/>
        <v>711.5</v>
      </c>
      <c r="R14" s="12">
        <f t="shared" si="4"/>
        <v>62.412280701754383</v>
      </c>
      <c r="S14" s="4">
        <v>1</v>
      </c>
    </row>
    <row r="15" spans="1:19" ht="26.25" customHeight="1">
      <c r="A15" s="2">
        <v>5</v>
      </c>
      <c r="B15" s="14" t="s">
        <v>48</v>
      </c>
      <c r="C15" s="13" t="s">
        <v>5</v>
      </c>
      <c r="D15" s="14" t="s">
        <v>46</v>
      </c>
      <c r="E15" s="15" t="s">
        <v>50</v>
      </c>
      <c r="F15" s="15" t="s">
        <v>7</v>
      </c>
      <c r="G15" s="4">
        <v>239</v>
      </c>
      <c r="H15" s="12">
        <f t="shared" si="0"/>
        <v>62.894736842105267</v>
      </c>
      <c r="I15" s="4">
        <f t="shared" si="5"/>
        <v>5</v>
      </c>
      <c r="J15" s="4">
        <v>234</v>
      </c>
      <c r="K15" s="12">
        <f t="shared" si="1"/>
        <v>61.578947368421055</v>
      </c>
      <c r="L15" s="4">
        <f t="shared" si="6"/>
        <v>7</v>
      </c>
      <c r="M15" s="27">
        <v>238.5</v>
      </c>
      <c r="N15" s="12">
        <f t="shared" si="2"/>
        <v>62.763157894736842</v>
      </c>
      <c r="O15" s="4">
        <f t="shared" si="7"/>
        <v>6</v>
      </c>
      <c r="P15" s="4"/>
      <c r="Q15" s="4">
        <f t="shared" si="3"/>
        <v>711.5</v>
      </c>
      <c r="R15" s="12">
        <f t="shared" si="4"/>
        <v>62.412280701754383</v>
      </c>
      <c r="S15" s="4">
        <v>1</v>
      </c>
    </row>
    <row r="16" spans="1:19" ht="26.25" customHeight="1">
      <c r="A16" s="2">
        <v>7</v>
      </c>
      <c r="B16" s="14" t="s">
        <v>29</v>
      </c>
      <c r="C16" s="13" t="s">
        <v>5</v>
      </c>
      <c r="D16" s="14" t="s">
        <v>30</v>
      </c>
      <c r="E16" s="16" t="s">
        <v>27</v>
      </c>
      <c r="F16" s="15" t="s">
        <v>7</v>
      </c>
      <c r="G16" s="4">
        <v>236</v>
      </c>
      <c r="H16" s="12">
        <f t="shared" si="0"/>
        <v>62.10526315789474</v>
      </c>
      <c r="I16" s="4">
        <f t="shared" si="5"/>
        <v>6</v>
      </c>
      <c r="J16" s="27">
        <v>230.5</v>
      </c>
      <c r="K16" s="12">
        <f t="shared" si="1"/>
        <v>60.65789473684211</v>
      </c>
      <c r="L16" s="4">
        <f t="shared" si="6"/>
        <v>8</v>
      </c>
      <c r="M16" s="4">
        <v>237</v>
      </c>
      <c r="N16" s="12">
        <f t="shared" si="2"/>
        <v>62.368421052631582</v>
      </c>
      <c r="O16" s="4">
        <f t="shared" si="7"/>
        <v>8</v>
      </c>
      <c r="P16" s="4"/>
      <c r="Q16" s="4">
        <f t="shared" si="3"/>
        <v>703.5</v>
      </c>
      <c r="R16" s="12">
        <f t="shared" si="4"/>
        <v>61.710526315789473</v>
      </c>
      <c r="S16" s="4">
        <v>1</v>
      </c>
    </row>
    <row r="17" spans="1:19" ht="26.25" customHeight="1">
      <c r="A17" s="2">
        <v>8</v>
      </c>
      <c r="B17" s="14" t="s">
        <v>38</v>
      </c>
      <c r="C17" s="13"/>
      <c r="D17" s="14" t="s">
        <v>39</v>
      </c>
      <c r="E17" s="15" t="s">
        <v>31</v>
      </c>
      <c r="F17" s="15" t="s">
        <v>7</v>
      </c>
      <c r="G17" s="27">
        <v>230.5</v>
      </c>
      <c r="H17" s="12">
        <f t="shared" si="0"/>
        <v>60.65789473684211</v>
      </c>
      <c r="I17" s="4">
        <f t="shared" si="5"/>
        <v>9</v>
      </c>
      <c r="J17" s="27">
        <v>239.5</v>
      </c>
      <c r="K17" s="12">
        <f t="shared" si="1"/>
        <v>63.026315789473685</v>
      </c>
      <c r="L17" s="4">
        <f t="shared" si="6"/>
        <v>4</v>
      </c>
      <c r="M17" s="4">
        <v>233</v>
      </c>
      <c r="N17" s="12">
        <f t="shared" si="2"/>
        <v>61.315789473684212</v>
      </c>
      <c r="O17" s="4">
        <f t="shared" si="7"/>
        <v>9</v>
      </c>
      <c r="P17" s="4"/>
      <c r="Q17" s="4">
        <f t="shared" si="3"/>
        <v>703</v>
      </c>
      <c r="R17" s="12">
        <f t="shared" si="4"/>
        <v>61.666666666666664</v>
      </c>
      <c r="S17" s="4">
        <v>1</v>
      </c>
    </row>
    <row r="18" spans="1:19" ht="26.25" customHeight="1">
      <c r="A18" s="2">
        <v>9</v>
      </c>
      <c r="B18" s="14" t="s">
        <v>40</v>
      </c>
      <c r="C18" s="13">
        <v>1</v>
      </c>
      <c r="D18" s="14" t="s">
        <v>41</v>
      </c>
      <c r="E18" s="15" t="s">
        <v>27</v>
      </c>
      <c r="F18" s="15" t="s">
        <v>7</v>
      </c>
      <c r="G18" s="27">
        <v>230.5</v>
      </c>
      <c r="H18" s="12">
        <f t="shared" si="0"/>
        <v>60.65789473684211</v>
      </c>
      <c r="I18" s="4">
        <f t="shared" si="5"/>
        <v>9</v>
      </c>
      <c r="J18" s="4">
        <v>229</v>
      </c>
      <c r="K18" s="12">
        <f t="shared" si="1"/>
        <v>60.263157894736842</v>
      </c>
      <c r="L18" s="4">
        <f t="shared" si="6"/>
        <v>9</v>
      </c>
      <c r="M18" s="4">
        <v>231</v>
      </c>
      <c r="N18" s="12">
        <f t="shared" si="2"/>
        <v>60.789473684210527</v>
      </c>
      <c r="O18" s="4">
        <f t="shared" si="7"/>
        <v>10</v>
      </c>
      <c r="P18" s="4"/>
      <c r="Q18" s="4">
        <f t="shared" si="3"/>
        <v>690.5</v>
      </c>
      <c r="R18" s="12">
        <f t="shared" si="4"/>
        <v>60.570175438596486</v>
      </c>
      <c r="S18" s="4">
        <v>1</v>
      </c>
    </row>
    <row r="19" spans="1:19" ht="26.25" customHeight="1">
      <c r="A19" s="2">
        <v>10</v>
      </c>
      <c r="B19" s="14" t="s">
        <v>43</v>
      </c>
      <c r="C19" s="13" t="s">
        <v>5</v>
      </c>
      <c r="D19" s="14" t="s">
        <v>44</v>
      </c>
      <c r="E19" s="15" t="s">
        <v>31</v>
      </c>
      <c r="F19" s="15" t="s">
        <v>7</v>
      </c>
      <c r="G19" s="4">
        <v>228</v>
      </c>
      <c r="H19" s="12">
        <f t="shared" si="0"/>
        <v>60</v>
      </c>
      <c r="I19" s="4">
        <f t="shared" si="5"/>
        <v>11</v>
      </c>
      <c r="J19" s="4">
        <v>218</v>
      </c>
      <c r="K19" s="12">
        <f t="shared" si="1"/>
        <v>57.368421052631582</v>
      </c>
      <c r="L19" s="4">
        <f t="shared" si="6"/>
        <v>11</v>
      </c>
      <c r="M19" s="4">
        <v>229</v>
      </c>
      <c r="N19" s="12">
        <f t="shared" si="2"/>
        <v>60.263157894736842</v>
      </c>
      <c r="O19" s="4">
        <f t="shared" si="7"/>
        <v>11</v>
      </c>
      <c r="P19" s="4"/>
      <c r="Q19" s="4">
        <f t="shared" si="3"/>
        <v>675</v>
      </c>
      <c r="R19" s="12">
        <f t="shared" si="4"/>
        <v>59.210526315789473</v>
      </c>
      <c r="S19" s="4">
        <v>2</v>
      </c>
    </row>
    <row r="20" spans="1:19" ht="26.25" customHeight="1">
      <c r="A20" s="2">
        <v>11</v>
      </c>
      <c r="B20" s="14" t="s">
        <v>54</v>
      </c>
      <c r="C20" s="13" t="s">
        <v>5</v>
      </c>
      <c r="D20" s="14" t="s">
        <v>47</v>
      </c>
      <c r="E20" s="15" t="s">
        <v>50</v>
      </c>
      <c r="F20" s="15" t="s">
        <v>7</v>
      </c>
      <c r="G20" s="27">
        <v>219.5</v>
      </c>
      <c r="H20" s="12">
        <f t="shared" si="0"/>
        <v>57.763157894736842</v>
      </c>
      <c r="I20" s="4">
        <f t="shared" si="5"/>
        <v>12</v>
      </c>
      <c r="J20" s="4">
        <v>216.5</v>
      </c>
      <c r="K20" s="12">
        <f t="shared" si="1"/>
        <v>56.973684210526315</v>
      </c>
      <c r="L20" s="4">
        <f t="shared" si="6"/>
        <v>12</v>
      </c>
      <c r="M20" s="4">
        <v>214</v>
      </c>
      <c r="N20" s="12">
        <f t="shared" si="2"/>
        <v>56.315789473684212</v>
      </c>
      <c r="O20" s="4">
        <f t="shared" si="7"/>
        <v>13</v>
      </c>
      <c r="P20" s="4"/>
      <c r="Q20" s="4">
        <f t="shared" si="3"/>
        <v>650</v>
      </c>
      <c r="R20" s="12">
        <f t="shared" si="4"/>
        <v>57.017543859649123</v>
      </c>
      <c r="S20" s="4">
        <v>2</v>
      </c>
    </row>
    <row r="21" spans="1:19" ht="26.25" customHeight="1">
      <c r="A21" s="2">
        <v>12</v>
      </c>
      <c r="B21" s="14" t="s">
        <v>26</v>
      </c>
      <c r="C21" s="13" t="s">
        <v>6</v>
      </c>
      <c r="D21" s="14" t="s">
        <v>42</v>
      </c>
      <c r="E21" s="15" t="s">
        <v>27</v>
      </c>
      <c r="F21" s="15" t="s">
        <v>7</v>
      </c>
      <c r="G21" s="4">
        <v>218</v>
      </c>
      <c r="H21" s="12">
        <f t="shared" si="0"/>
        <v>57.368421052631582</v>
      </c>
      <c r="I21" s="4">
        <f t="shared" si="5"/>
        <v>13</v>
      </c>
      <c r="J21" s="4">
        <v>203</v>
      </c>
      <c r="K21" s="12">
        <f t="shared" si="1"/>
        <v>53.421052631578952</v>
      </c>
      <c r="L21" s="4">
        <f t="shared" si="6"/>
        <v>13</v>
      </c>
      <c r="M21" s="4">
        <v>224</v>
      </c>
      <c r="N21" s="12">
        <f t="shared" si="2"/>
        <v>58.947368421052637</v>
      </c>
      <c r="O21" s="4">
        <f t="shared" si="7"/>
        <v>12</v>
      </c>
      <c r="P21" s="4"/>
      <c r="Q21" s="4">
        <f t="shared" si="3"/>
        <v>645</v>
      </c>
      <c r="R21" s="12">
        <f t="shared" si="4"/>
        <v>56.578947368421048</v>
      </c>
      <c r="S21" s="4">
        <v>2</v>
      </c>
    </row>
    <row r="24" spans="1:19">
      <c r="B24" s="9" t="s">
        <v>22</v>
      </c>
      <c r="K24" t="s">
        <v>33</v>
      </c>
    </row>
    <row r="25" spans="1:19" ht="15" customHeight="1">
      <c r="B25" s="75" t="s">
        <v>23</v>
      </c>
      <c r="C25" s="75"/>
      <c r="K25" t="s">
        <v>25</v>
      </c>
    </row>
  </sheetData>
  <sortState ref="A10:S12">
    <sortCondition ref="A10:A12"/>
  </sortState>
  <mergeCells count="20">
    <mergeCell ref="B25:C25"/>
    <mergeCell ref="E7:E8"/>
    <mergeCell ref="F7:F8"/>
    <mergeCell ref="G7:I7"/>
    <mergeCell ref="P7:P8"/>
    <mergeCell ref="J7:L7"/>
    <mergeCell ref="M7:O7"/>
    <mergeCell ref="A7:A8"/>
    <mergeCell ref="B7:B8"/>
    <mergeCell ref="C7:C8"/>
    <mergeCell ref="D7:D8"/>
    <mergeCell ref="A1:S1"/>
    <mergeCell ref="A2:S2"/>
    <mergeCell ref="A3:S3"/>
    <mergeCell ref="A4:S4"/>
    <mergeCell ref="A5:S5"/>
    <mergeCell ref="Q7:Q8"/>
    <mergeCell ref="R7:R8"/>
    <mergeCell ref="S7:S8"/>
    <mergeCell ref="O6:S6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D19" sqref="D19"/>
    </sheetView>
  </sheetViews>
  <sheetFormatPr defaultRowHeight="15"/>
  <cols>
    <col min="1" max="1" width="4.140625" customWidth="1"/>
    <col min="2" max="2" width="15.42578125" customWidth="1"/>
    <col min="3" max="3" width="4" customWidth="1"/>
    <col min="4" max="4" width="29.42578125" customWidth="1"/>
    <col min="5" max="5" width="14.42578125" customWidth="1"/>
    <col min="7" max="7" width="5" customWidth="1"/>
    <col min="8" max="8" width="5.5703125" customWidth="1"/>
    <col min="9" max="9" width="2.42578125" customWidth="1"/>
    <col min="10" max="10" width="5" customWidth="1"/>
    <col min="11" max="11" width="5.5703125" customWidth="1"/>
    <col min="12" max="12" width="2.42578125" customWidth="1"/>
    <col min="13" max="13" width="5.28515625" customWidth="1"/>
    <col min="14" max="14" width="5.5703125" customWidth="1"/>
    <col min="15" max="16" width="2.42578125" customWidth="1"/>
    <col min="17" max="17" width="4.7109375" customWidth="1"/>
    <col min="18" max="18" width="5.5703125" customWidth="1"/>
    <col min="19" max="19" width="3" customWidth="1"/>
  </cols>
  <sheetData>
    <row r="1" spans="1:19" ht="18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>
      <c r="A4" s="68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.75">
      <c r="A6" s="5" t="s">
        <v>0</v>
      </c>
      <c r="B6" s="5"/>
      <c r="C6" s="1"/>
      <c r="D6" s="1"/>
      <c r="E6" s="3"/>
      <c r="O6" s="74" t="s">
        <v>58</v>
      </c>
      <c r="P6" s="74"/>
      <c r="Q6" s="74"/>
      <c r="R6" s="74"/>
      <c r="S6" s="74"/>
    </row>
    <row r="7" spans="1:19" ht="15" customHeight="1">
      <c r="A7" s="59" t="s">
        <v>10</v>
      </c>
      <c r="B7" s="61" t="s">
        <v>11</v>
      </c>
      <c r="C7" s="63" t="s">
        <v>1</v>
      </c>
      <c r="D7" s="61" t="s">
        <v>12</v>
      </c>
      <c r="E7" s="61" t="s">
        <v>2</v>
      </c>
      <c r="F7" s="61" t="s">
        <v>3</v>
      </c>
      <c r="G7" s="76" t="s">
        <v>13</v>
      </c>
      <c r="H7" s="76"/>
      <c r="I7" s="76"/>
      <c r="J7" s="76" t="s">
        <v>14</v>
      </c>
      <c r="K7" s="76"/>
      <c r="L7" s="76"/>
      <c r="M7" s="76" t="s">
        <v>15</v>
      </c>
      <c r="N7" s="76"/>
      <c r="O7" s="76"/>
      <c r="P7" s="77" t="s">
        <v>21</v>
      </c>
      <c r="Q7" s="59" t="s">
        <v>16</v>
      </c>
      <c r="R7" s="70" t="s">
        <v>17</v>
      </c>
      <c r="S7" s="72" t="s">
        <v>18</v>
      </c>
    </row>
    <row r="8" spans="1:19" ht="42.75" customHeight="1">
      <c r="A8" s="60"/>
      <c r="B8" s="62"/>
      <c r="C8" s="64"/>
      <c r="D8" s="62"/>
      <c r="E8" s="62"/>
      <c r="F8" s="62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78"/>
      <c r="Q8" s="60"/>
      <c r="R8" s="71"/>
      <c r="S8" s="73"/>
    </row>
    <row r="9" spans="1:19" ht="26.25" customHeight="1">
      <c r="A9" s="2">
        <f>RANK(Q9,Q$1:Q$16,0)</f>
        <v>1</v>
      </c>
      <c r="B9" s="14" t="s">
        <v>32</v>
      </c>
      <c r="C9" s="13" t="s">
        <v>5</v>
      </c>
      <c r="D9" s="14" t="s">
        <v>56</v>
      </c>
      <c r="E9" s="15" t="s">
        <v>27</v>
      </c>
      <c r="F9" s="15" t="s">
        <v>7</v>
      </c>
      <c r="G9" s="4">
        <v>252</v>
      </c>
      <c r="H9" s="12">
        <f t="shared" ref="H9:H16" si="0">G9/3.8</f>
        <v>66.31578947368422</v>
      </c>
      <c r="I9" s="4">
        <f t="shared" ref="I9:I16" si="1">RANK(G9,G$9:G$16,0)</f>
        <v>1</v>
      </c>
      <c r="J9" s="4">
        <v>263</v>
      </c>
      <c r="K9" s="12">
        <f t="shared" ref="K9:K16" si="2">J9/3.8</f>
        <v>69.21052631578948</v>
      </c>
      <c r="L9" s="4">
        <f t="shared" ref="L9:L16" si="3">RANK(J9,J$9:J$16,0)</f>
        <v>1</v>
      </c>
      <c r="M9" s="4">
        <v>253.5</v>
      </c>
      <c r="N9" s="12">
        <f t="shared" ref="N9:N16" si="4">M9/3.8</f>
        <v>66.71052631578948</v>
      </c>
      <c r="O9" s="4">
        <f t="shared" ref="O9:O16" si="5">RANK(M9,M$9:M$16,0)</f>
        <v>1</v>
      </c>
      <c r="P9" s="4"/>
      <c r="Q9" s="4">
        <f t="shared" ref="Q9:Q16" si="6">G9+J9+M9</f>
        <v>768.5</v>
      </c>
      <c r="R9" s="12">
        <f t="shared" ref="R9:R16" si="7">Q9/11.4</f>
        <v>67.412280701754383</v>
      </c>
      <c r="S9" s="4" t="s">
        <v>5</v>
      </c>
    </row>
    <row r="10" spans="1:19" ht="26.25" customHeight="1">
      <c r="A10" s="2">
        <f>RANK(Q10,Q$1:Q$16,0)</f>
        <v>2</v>
      </c>
      <c r="B10" s="14" t="s">
        <v>48</v>
      </c>
      <c r="C10" s="13" t="s">
        <v>5</v>
      </c>
      <c r="D10" s="14" t="s">
        <v>46</v>
      </c>
      <c r="E10" s="15" t="s">
        <v>50</v>
      </c>
      <c r="F10" s="15" t="s">
        <v>7</v>
      </c>
      <c r="G10" s="4">
        <v>235</v>
      </c>
      <c r="H10" s="12">
        <f t="shared" si="0"/>
        <v>61.842105263157897</v>
      </c>
      <c r="I10" s="4">
        <f t="shared" si="1"/>
        <v>7</v>
      </c>
      <c r="J10" s="4">
        <v>252</v>
      </c>
      <c r="K10" s="12">
        <f t="shared" si="2"/>
        <v>66.31578947368422</v>
      </c>
      <c r="L10" s="4">
        <f t="shared" si="3"/>
        <v>2</v>
      </c>
      <c r="M10" s="4">
        <v>243.5</v>
      </c>
      <c r="N10" s="12">
        <f t="shared" si="4"/>
        <v>64.078947368421055</v>
      </c>
      <c r="O10" s="4">
        <f t="shared" si="5"/>
        <v>3</v>
      </c>
      <c r="P10" s="4"/>
      <c r="Q10" s="4">
        <f t="shared" si="6"/>
        <v>730.5</v>
      </c>
      <c r="R10" s="12">
        <f t="shared" si="7"/>
        <v>64.078947368421055</v>
      </c>
      <c r="S10" s="4" t="s">
        <v>5</v>
      </c>
    </row>
    <row r="11" spans="1:19" ht="26.25" customHeight="1">
      <c r="A11" s="2">
        <f>RANK(Q11,Q$1:Q$16,0)</f>
        <v>3</v>
      </c>
      <c r="B11" s="14" t="s">
        <v>45</v>
      </c>
      <c r="C11" s="13" t="s">
        <v>5</v>
      </c>
      <c r="D11" s="14" t="s">
        <v>49</v>
      </c>
      <c r="E11" s="15" t="s">
        <v>50</v>
      </c>
      <c r="F11" s="15" t="s">
        <v>7</v>
      </c>
      <c r="G11" s="4">
        <v>243</v>
      </c>
      <c r="H11" s="12">
        <f t="shared" si="0"/>
        <v>63.947368421052637</v>
      </c>
      <c r="I11" s="4">
        <f t="shared" si="1"/>
        <v>2</v>
      </c>
      <c r="J11" s="4">
        <v>249</v>
      </c>
      <c r="K11" s="12">
        <f t="shared" si="2"/>
        <v>65.526315789473685</v>
      </c>
      <c r="L11" s="4">
        <f t="shared" si="3"/>
        <v>3</v>
      </c>
      <c r="M11" s="4">
        <v>236.5</v>
      </c>
      <c r="N11" s="12">
        <f t="shared" si="4"/>
        <v>62.236842105263158</v>
      </c>
      <c r="O11" s="4">
        <f t="shared" si="5"/>
        <v>7</v>
      </c>
      <c r="P11" s="4"/>
      <c r="Q11" s="4">
        <f t="shared" si="6"/>
        <v>728.5</v>
      </c>
      <c r="R11" s="12">
        <f t="shared" si="7"/>
        <v>63.903508771929822</v>
      </c>
      <c r="S11" s="4" t="s">
        <v>5</v>
      </c>
    </row>
    <row r="12" spans="1:19" ht="26.25" customHeight="1">
      <c r="A12" s="2">
        <f>RANK(Q12,Q$1:Q$16,0)</f>
        <v>4</v>
      </c>
      <c r="B12" s="14" t="s">
        <v>51</v>
      </c>
      <c r="C12" s="13" t="s">
        <v>5</v>
      </c>
      <c r="D12" s="14" t="s">
        <v>52</v>
      </c>
      <c r="E12" s="15" t="s">
        <v>31</v>
      </c>
      <c r="F12" s="15" t="s">
        <v>7</v>
      </c>
      <c r="G12" s="4">
        <v>237.5</v>
      </c>
      <c r="H12" s="12">
        <f t="shared" si="0"/>
        <v>62.5</v>
      </c>
      <c r="I12" s="4">
        <f t="shared" si="1"/>
        <v>5</v>
      </c>
      <c r="J12" s="18">
        <v>240.5</v>
      </c>
      <c r="K12" s="12">
        <f t="shared" si="2"/>
        <v>63.289473684210527</v>
      </c>
      <c r="L12" s="4">
        <f t="shared" si="3"/>
        <v>4</v>
      </c>
      <c r="M12" s="4">
        <v>244</v>
      </c>
      <c r="N12" s="12">
        <f t="shared" si="4"/>
        <v>64.21052631578948</v>
      </c>
      <c r="O12" s="4">
        <f t="shared" si="5"/>
        <v>2</v>
      </c>
      <c r="P12" s="2"/>
      <c r="Q12" s="4">
        <f t="shared" si="6"/>
        <v>722</v>
      </c>
      <c r="R12" s="12">
        <f t="shared" si="7"/>
        <v>63.333333333333329</v>
      </c>
      <c r="S12" s="4" t="s">
        <v>5</v>
      </c>
    </row>
    <row r="13" spans="1:19" ht="26.25" customHeight="1">
      <c r="A13" s="2">
        <f>RANK(Q13,Q$1:Q$16,0)</f>
        <v>5</v>
      </c>
      <c r="B13" s="14" t="s">
        <v>48</v>
      </c>
      <c r="C13" s="13" t="s">
        <v>5</v>
      </c>
      <c r="D13" s="14" t="s">
        <v>47</v>
      </c>
      <c r="E13" s="15" t="s">
        <v>50</v>
      </c>
      <c r="F13" s="15" t="s">
        <v>7</v>
      </c>
      <c r="G13" s="4">
        <v>239.5</v>
      </c>
      <c r="H13" s="12">
        <f t="shared" si="0"/>
        <v>63.026315789473685</v>
      </c>
      <c r="I13" s="4">
        <f t="shared" si="1"/>
        <v>3</v>
      </c>
      <c r="J13" s="4">
        <v>240.5</v>
      </c>
      <c r="K13" s="12">
        <f t="shared" si="2"/>
        <v>63.289473684210527</v>
      </c>
      <c r="L13" s="4">
        <f t="shared" si="3"/>
        <v>4</v>
      </c>
      <c r="M13" s="4">
        <v>238.5</v>
      </c>
      <c r="N13" s="12">
        <f t="shared" si="4"/>
        <v>62.763157894736842</v>
      </c>
      <c r="O13" s="4">
        <f t="shared" si="5"/>
        <v>5</v>
      </c>
      <c r="P13" s="4"/>
      <c r="Q13" s="4">
        <f t="shared" si="6"/>
        <v>718.5</v>
      </c>
      <c r="R13" s="12">
        <f t="shared" si="7"/>
        <v>63.026315789473685</v>
      </c>
      <c r="S13" s="4" t="s">
        <v>5</v>
      </c>
    </row>
    <row r="14" spans="1:19" ht="26.25" customHeight="1">
      <c r="A14" s="2" t="s">
        <v>68</v>
      </c>
      <c r="B14" s="14" t="s">
        <v>36</v>
      </c>
      <c r="C14" s="13" t="s">
        <v>5</v>
      </c>
      <c r="D14" s="14" t="s">
        <v>37</v>
      </c>
      <c r="E14" s="15" t="s">
        <v>31</v>
      </c>
      <c r="F14" s="15" t="s">
        <v>7</v>
      </c>
      <c r="G14" s="4">
        <v>238</v>
      </c>
      <c r="H14" s="12">
        <f t="shared" si="0"/>
        <v>62.631578947368425</v>
      </c>
      <c r="I14" s="4">
        <f t="shared" si="1"/>
        <v>4</v>
      </c>
      <c r="J14" s="4">
        <v>232.5</v>
      </c>
      <c r="K14" s="12">
        <f t="shared" si="2"/>
        <v>61.184210526315795</v>
      </c>
      <c r="L14" s="4">
        <f t="shared" si="3"/>
        <v>8</v>
      </c>
      <c r="M14" s="4">
        <v>241</v>
      </c>
      <c r="N14" s="12">
        <f t="shared" si="4"/>
        <v>63.421052631578952</v>
      </c>
      <c r="O14" s="4">
        <f t="shared" si="5"/>
        <v>4</v>
      </c>
      <c r="P14" s="4"/>
      <c r="Q14" s="4">
        <f t="shared" si="6"/>
        <v>711.5</v>
      </c>
      <c r="R14" s="12">
        <f t="shared" si="7"/>
        <v>62.412280701754383</v>
      </c>
      <c r="S14" s="4">
        <v>1</v>
      </c>
    </row>
    <row r="15" spans="1:19" ht="26.25" customHeight="1">
      <c r="A15" s="2">
        <v>6</v>
      </c>
      <c r="B15" s="14" t="s">
        <v>29</v>
      </c>
      <c r="C15" s="13" t="s">
        <v>5</v>
      </c>
      <c r="D15" s="14" t="s">
        <v>30</v>
      </c>
      <c r="E15" s="16" t="s">
        <v>27</v>
      </c>
      <c r="F15" s="15" t="s">
        <v>7</v>
      </c>
      <c r="G15" s="4">
        <v>233</v>
      </c>
      <c r="H15" s="12">
        <f t="shared" si="0"/>
        <v>61.315789473684212</v>
      </c>
      <c r="I15" s="4">
        <f t="shared" si="1"/>
        <v>8</v>
      </c>
      <c r="J15" s="4">
        <v>240</v>
      </c>
      <c r="K15" s="12">
        <f t="shared" si="2"/>
        <v>63.15789473684211</v>
      </c>
      <c r="L15" s="4">
        <f t="shared" si="3"/>
        <v>6</v>
      </c>
      <c r="M15" s="4">
        <v>237.5</v>
      </c>
      <c r="N15" s="12">
        <f t="shared" si="4"/>
        <v>62.5</v>
      </c>
      <c r="O15" s="4">
        <f t="shared" si="5"/>
        <v>6</v>
      </c>
      <c r="P15" s="4"/>
      <c r="Q15" s="4">
        <f t="shared" si="6"/>
        <v>710.5</v>
      </c>
      <c r="R15" s="12">
        <f t="shared" si="7"/>
        <v>62.324561403508767</v>
      </c>
      <c r="S15" s="4">
        <v>1</v>
      </c>
    </row>
    <row r="16" spans="1:19" ht="20.25" customHeight="1">
      <c r="A16" s="2">
        <v>7</v>
      </c>
      <c r="B16" s="14" t="s">
        <v>38</v>
      </c>
      <c r="C16" s="13"/>
      <c r="D16" s="14" t="s">
        <v>39</v>
      </c>
      <c r="E16" s="15" t="s">
        <v>31</v>
      </c>
      <c r="F16" s="15" t="s">
        <v>7</v>
      </c>
      <c r="G16" s="4">
        <v>235.5</v>
      </c>
      <c r="H16" s="12">
        <f t="shared" si="0"/>
        <v>61.973684210526322</v>
      </c>
      <c r="I16" s="4">
        <f t="shared" si="1"/>
        <v>6</v>
      </c>
      <c r="J16" s="4">
        <v>237.5</v>
      </c>
      <c r="K16" s="12">
        <f t="shared" si="2"/>
        <v>62.5</v>
      </c>
      <c r="L16" s="4">
        <f t="shared" si="3"/>
        <v>7</v>
      </c>
      <c r="M16" s="27">
        <v>233.5</v>
      </c>
      <c r="N16" s="12">
        <f t="shared" si="4"/>
        <v>61.447368421052637</v>
      </c>
      <c r="O16" s="4">
        <f t="shared" si="5"/>
        <v>8</v>
      </c>
      <c r="P16" s="4"/>
      <c r="Q16" s="4">
        <f t="shared" si="6"/>
        <v>706.5</v>
      </c>
      <c r="R16" s="12">
        <f t="shared" si="7"/>
        <v>61.973684210526315</v>
      </c>
      <c r="S16" s="4">
        <v>1</v>
      </c>
    </row>
    <row r="17" spans="1:19" ht="26.25" customHeight="1">
      <c r="A17" s="20"/>
      <c r="B17" s="21"/>
      <c r="C17" s="22"/>
      <c r="D17" s="21"/>
      <c r="E17" s="23"/>
      <c r="F17" s="23"/>
      <c r="G17" s="24"/>
      <c r="H17" s="25"/>
      <c r="I17" s="24"/>
      <c r="J17" s="26"/>
      <c r="K17" s="25"/>
      <c r="L17" s="24"/>
      <c r="M17" s="24"/>
      <c r="N17" s="25"/>
      <c r="O17" s="24"/>
      <c r="P17" s="20"/>
      <c r="Q17" s="24"/>
      <c r="R17" s="25"/>
      <c r="S17" s="24"/>
    </row>
    <row r="19" spans="1:19">
      <c r="B19" s="9" t="s">
        <v>22</v>
      </c>
      <c r="K19" t="s">
        <v>33</v>
      </c>
    </row>
    <row r="20" spans="1:19" ht="15" customHeight="1">
      <c r="B20" s="75" t="s">
        <v>23</v>
      </c>
      <c r="C20" s="75"/>
      <c r="K20" t="s">
        <v>25</v>
      </c>
    </row>
  </sheetData>
  <sortState ref="A9:S16">
    <sortCondition ref="A9:A16"/>
  </sortState>
  <mergeCells count="20">
    <mergeCell ref="A7:A8"/>
    <mergeCell ref="B7:B8"/>
    <mergeCell ref="C7:C8"/>
    <mergeCell ref="O6:S6"/>
    <mergeCell ref="P7:P8"/>
    <mergeCell ref="Q7:Q8"/>
    <mergeCell ref="R7:R8"/>
    <mergeCell ref="S7:S8"/>
    <mergeCell ref="J7:L7"/>
    <mergeCell ref="M7:O7"/>
    <mergeCell ref="A1:S1"/>
    <mergeCell ref="A2:S2"/>
    <mergeCell ref="A3:S3"/>
    <mergeCell ref="A4:S4"/>
    <mergeCell ref="A5:S5"/>
    <mergeCell ref="E7:E8"/>
    <mergeCell ref="F7:F8"/>
    <mergeCell ref="G7:I7"/>
    <mergeCell ref="D7:D8"/>
    <mergeCell ref="B20:C20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>
      <selection activeCell="D13" sqref="D13"/>
    </sheetView>
  </sheetViews>
  <sheetFormatPr defaultRowHeight="15"/>
  <cols>
    <col min="1" max="1" width="4.7109375" customWidth="1"/>
    <col min="2" max="2" width="15" customWidth="1"/>
    <col min="4" max="4" width="27.28515625" customWidth="1"/>
    <col min="5" max="5" width="12.85546875" customWidth="1"/>
    <col min="6" max="6" width="11.7109375" customWidth="1"/>
    <col min="7" max="7" width="4.7109375" customWidth="1"/>
    <col min="8" max="8" width="6.140625" customWidth="1"/>
    <col min="9" max="10" width="4.7109375" customWidth="1"/>
    <col min="11" max="11" width="5.7109375" customWidth="1"/>
    <col min="12" max="13" width="4.7109375" customWidth="1"/>
    <col min="14" max="14" width="6" customWidth="1"/>
    <col min="15" max="17" width="4.7109375" customWidth="1"/>
    <col min="18" max="18" width="5.42578125" customWidth="1"/>
    <col min="19" max="19" width="3.85546875" customWidth="1"/>
  </cols>
  <sheetData>
    <row r="1" spans="1:19" ht="18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>
      <c r="A4" s="68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.75">
      <c r="A6" s="5" t="s">
        <v>0</v>
      </c>
      <c r="B6" s="5"/>
      <c r="C6" s="1"/>
      <c r="D6" s="1"/>
      <c r="E6" s="3"/>
      <c r="O6" s="74" t="s">
        <v>58</v>
      </c>
      <c r="P6" s="74"/>
      <c r="Q6" s="74"/>
      <c r="R6" s="74"/>
      <c r="S6" s="74"/>
    </row>
    <row r="7" spans="1:19">
      <c r="A7" s="59" t="s">
        <v>10</v>
      </c>
      <c r="B7" s="61" t="s">
        <v>11</v>
      </c>
      <c r="C7" s="63" t="s">
        <v>1</v>
      </c>
      <c r="D7" s="61" t="s">
        <v>12</v>
      </c>
      <c r="E7" s="61" t="s">
        <v>2</v>
      </c>
      <c r="F7" s="61" t="s">
        <v>3</v>
      </c>
      <c r="G7" s="76" t="s">
        <v>13</v>
      </c>
      <c r="H7" s="76"/>
      <c r="I7" s="76"/>
      <c r="J7" s="76" t="s">
        <v>14</v>
      </c>
      <c r="K7" s="76"/>
      <c r="L7" s="76"/>
      <c r="M7" s="76" t="s">
        <v>15</v>
      </c>
      <c r="N7" s="76"/>
      <c r="O7" s="76"/>
      <c r="P7" s="77" t="s">
        <v>21</v>
      </c>
      <c r="Q7" s="59" t="s">
        <v>16</v>
      </c>
      <c r="R7" s="70" t="s">
        <v>17</v>
      </c>
      <c r="S7" s="72" t="s">
        <v>18</v>
      </c>
    </row>
    <row r="8" spans="1:19" ht="33.75" customHeight="1">
      <c r="A8" s="60"/>
      <c r="B8" s="62"/>
      <c r="C8" s="64"/>
      <c r="D8" s="62"/>
      <c r="E8" s="62"/>
      <c r="F8" s="62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78"/>
      <c r="Q8" s="60"/>
      <c r="R8" s="71"/>
      <c r="S8" s="73"/>
    </row>
    <row r="9" spans="1:19" ht="27" customHeight="1">
      <c r="A9" s="2" t="s">
        <v>68</v>
      </c>
      <c r="B9" s="14" t="s">
        <v>61</v>
      </c>
      <c r="C9" s="13" t="s">
        <v>6</v>
      </c>
      <c r="D9" s="14" t="s">
        <v>62</v>
      </c>
      <c r="E9" s="15" t="s">
        <v>31</v>
      </c>
      <c r="F9" s="15" t="s">
        <v>7</v>
      </c>
      <c r="G9" s="4">
        <v>220.5</v>
      </c>
      <c r="H9" s="12">
        <f>G9/3.5</f>
        <v>63</v>
      </c>
      <c r="I9" s="4">
        <f>RANK(G9,G$9:G$16,0)</f>
        <v>1</v>
      </c>
      <c r="J9" s="4">
        <v>214</v>
      </c>
      <c r="K9" s="12">
        <f>J9/3.5</f>
        <v>61.142857142857146</v>
      </c>
      <c r="L9" s="4">
        <f>RANK(J9,J$9:J$16,0)</f>
        <v>1</v>
      </c>
      <c r="M9" s="4">
        <v>223.5</v>
      </c>
      <c r="N9" s="12">
        <f>M9/3.5</f>
        <v>63.857142857142854</v>
      </c>
      <c r="O9" s="4">
        <f>RANK(M9,M$9:M$16,0)</f>
        <v>1</v>
      </c>
      <c r="P9" s="4"/>
      <c r="Q9" s="4">
        <f>G9+J9+M9</f>
        <v>658</v>
      </c>
      <c r="R9" s="12">
        <f>Q9/10.5</f>
        <v>62.666666666666664</v>
      </c>
      <c r="S9" s="4">
        <v>1</v>
      </c>
    </row>
    <row r="12" spans="1:19">
      <c r="B12" s="9" t="s">
        <v>22</v>
      </c>
      <c r="K12" t="s">
        <v>33</v>
      </c>
    </row>
    <row r="13" spans="1:19">
      <c r="B13" s="75" t="s">
        <v>23</v>
      </c>
      <c r="C13" s="75"/>
      <c r="K13" t="s">
        <v>25</v>
      </c>
    </row>
  </sheetData>
  <mergeCells count="20">
    <mergeCell ref="O6:S6"/>
    <mergeCell ref="A1:S1"/>
    <mergeCell ref="A2:S2"/>
    <mergeCell ref="A3:S3"/>
    <mergeCell ref="A4:S4"/>
    <mergeCell ref="A5:S5"/>
    <mergeCell ref="A7:A8"/>
    <mergeCell ref="B7:B8"/>
    <mergeCell ref="C7:C8"/>
    <mergeCell ref="D7:D8"/>
    <mergeCell ref="E7:E8"/>
    <mergeCell ref="S7:S8"/>
    <mergeCell ref="B13:C13"/>
    <mergeCell ref="G7:I7"/>
    <mergeCell ref="J7:L7"/>
    <mergeCell ref="M7:O7"/>
    <mergeCell ref="P7:P8"/>
    <mergeCell ref="Q7:Q8"/>
    <mergeCell ref="R7:R8"/>
    <mergeCell ref="F7:F8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S13" sqref="S13"/>
    </sheetView>
  </sheetViews>
  <sheetFormatPr defaultRowHeight="15"/>
  <cols>
    <col min="1" max="1" width="4.85546875" customWidth="1"/>
    <col min="2" max="2" width="15" customWidth="1"/>
    <col min="3" max="3" width="5.85546875" customWidth="1"/>
    <col min="4" max="4" width="17" customWidth="1"/>
    <col min="5" max="5" width="6.7109375" customWidth="1"/>
    <col min="6" max="6" width="10.140625" customWidth="1"/>
    <col min="7" max="7" width="5.140625" customWidth="1"/>
    <col min="8" max="8" width="6" customWidth="1"/>
    <col min="9" max="10" width="5.140625" customWidth="1"/>
    <col min="11" max="11" width="6.140625" customWidth="1"/>
    <col min="12" max="13" width="5.140625" customWidth="1"/>
    <col min="14" max="14" width="6" customWidth="1"/>
    <col min="15" max="15" width="5.140625" customWidth="1"/>
    <col min="16" max="16" width="3.42578125" customWidth="1"/>
    <col min="17" max="17" width="5.140625" customWidth="1"/>
    <col min="18" max="18" width="5.42578125" customWidth="1"/>
    <col min="19" max="19" width="3.85546875" customWidth="1"/>
  </cols>
  <sheetData>
    <row r="1" spans="1:19" ht="18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>
      <c r="A4" s="68" t="s">
        <v>60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.75">
      <c r="A6" s="5" t="s">
        <v>0</v>
      </c>
      <c r="B6" s="5"/>
      <c r="C6" s="1"/>
      <c r="D6" s="1"/>
      <c r="E6" s="3"/>
      <c r="O6" s="74" t="s">
        <v>58</v>
      </c>
      <c r="P6" s="74"/>
      <c r="Q6" s="74"/>
      <c r="R6" s="74"/>
      <c r="S6" s="74"/>
    </row>
    <row r="7" spans="1:19">
      <c r="A7" s="59" t="s">
        <v>10</v>
      </c>
      <c r="B7" s="61" t="s">
        <v>11</v>
      </c>
      <c r="C7" s="63" t="s">
        <v>1</v>
      </c>
      <c r="D7" s="61" t="s">
        <v>12</v>
      </c>
      <c r="E7" s="61" t="s">
        <v>2</v>
      </c>
      <c r="F7" s="61" t="s">
        <v>3</v>
      </c>
      <c r="G7" s="76" t="s">
        <v>13</v>
      </c>
      <c r="H7" s="76"/>
      <c r="I7" s="76"/>
      <c r="J7" s="76" t="s">
        <v>14</v>
      </c>
      <c r="K7" s="76"/>
      <c r="L7" s="76"/>
      <c r="M7" s="76" t="s">
        <v>15</v>
      </c>
      <c r="N7" s="76"/>
      <c r="O7" s="76"/>
      <c r="P7" s="77" t="s">
        <v>21</v>
      </c>
      <c r="Q7" s="59" t="s">
        <v>16</v>
      </c>
      <c r="R7" s="70" t="s">
        <v>17</v>
      </c>
      <c r="S7" s="72" t="s">
        <v>18</v>
      </c>
    </row>
    <row r="8" spans="1:19" ht="22.5">
      <c r="A8" s="60"/>
      <c r="B8" s="62"/>
      <c r="C8" s="64"/>
      <c r="D8" s="62"/>
      <c r="E8" s="62"/>
      <c r="F8" s="62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78"/>
      <c r="Q8" s="60"/>
      <c r="R8" s="71"/>
      <c r="S8" s="73"/>
    </row>
    <row r="9" spans="1:19" ht="30.75" customHeight="1">
      <c r="A9" s="2">
        <v>1</v>
      </c>
      <c r="B9" s="14" t="s">
        <v>63</v>
      </c>
      <c r="C9" s="13" t="s">
        <v>6</v>
      </c>
      <c r="D9" s="14" t="s">
        <v>67</v>
      </c>
      <c r="E9" s="15" t="s">
        <v>31</v>
      </c>
      <c r="F9" s="15" t="s">
        <v>7</v>
      </c>
      <c r="G9" s="4">
        <v>336.5</v>
      </c>
      <c r="H9" s="12">
        <f>G9/5</f>
        <v>67.3</v>
      </c>
      <c r="I9" s="4">
        <f>RANK(G9,G$9:G$15,0)</f>
        <v>1</v>
      </c>
      <c r="J9" s="4">
        <v>322.5</v>
      </c>
      <c r="K9" s="12">
        <f>J9/5</f>
        <v>64.5</v>
      </c>
      <c r="L9" s="4">
        <f>RANK(J9,J$9:J$15,0)</f>
        <v>1</v>
      </c>
      <c r="M9" s="4">
        <v>320</v>
      </c>
      <c r="N9" s="12">
        <f>M9/5</f>
        <v>64</v>
      </c>
      <c r="O9" s="4">
        <f>RANK(M9,M$9:M$15,0)</f>
        <v>1</v>
      </c>
      <c r="P9" s="4"/>
      <c r="Q9" s="4">
        <f>G9+J9+M9</f>
        <v>979</v>
      </c>
      <c r="R9" s="12">
        <f>Q9/15</f>
        <v>65.266666666666666</v>
      </c>
      <c r="S9" s="4" t="s">
        <v>5</v>
      </c>
    </row>
    <row r="10" spans="1:19" ht="26.25">
      <c r="A10" s="2" t="s">
        <v>68</v>
      </c>
      <c r="B10" s="14" t="s">
        <v>64</v>
      </c>
      <c r="C10" s="13" t="s">
        <v>5</v>
      </c>
      <c r="D10" s="14" t="s">
        <v>65</v>
      </c>
      <c r="E10" s="15" t="s">
        <v>31</v>
      </c>
      <c r="F10" s="15" t="s">
        <v>7</v>
      </c>
      <c r="G10" s="4">
        <v>312</v>
      </c>
      <c r="H10" s="12">
        <f>G10/5</f>
        <v>62.4</v>
      </c>
      <c r="I10" s="4">
        <f>RANK(G10,G$9:G$15,0)</f>
        <v>2</v>
      </c>
      <c r="J10" s="4">
        <v>321</v>
      </c>
      <c r="K10" s="12">
        <f>J10/5</f>
        <v>64.2</v>
      </c>
      <c r="L10" s="4">
        <f>RANK(J10,J$9:J$15,0)</f>
        <v>2</v>
      </c>
      <c r="M10" s="4">
        <v>310</v>
      </c>
      <c r="N10" s="12">
        <f>M10/5</f>
        <v>62</v>
      </c>
      <c r="O10" s="4">
        <f>RANK(M10,M$9:M$15,0)</f>
        <v>2</v>
      </c>
      <c r="P10" s="4"/>
      <c r="Q10" s="4">
        <f t="shared" ref="Q10" si="0">G10+J10+M10</f>
        <v>943</v>
      </c>
      <c r="R10" s="12">
        <f>Q10/15</f>
        <v>62.866666666666667</v>
      </c>
      <c r="S10" s="4">
        <v>1</v>
      </c>
    </row>
    <row r="13" spans="1:19">
      <c r="B13" s="9" t="s">
        <v>22</v>
      </c>
      <c r="K13" t="s">
        <v>33</v>
      </c>
    </row>
    <row r="14" spans="1:19">
      <c r="B14" s="75" t="s">
        <v>23</v>
      </c>
      <c r="C14" s="75"/>
      <c r="K14" t="s">
        <v>25</v>
      </c>
    </row>
  </sheetData>
  <mergeCells count="20">
    <mergeCell ref="O6:S6"/>
    <mergeCell ref="A1:S1"/>
    <mergeCell ref="A2:S2"/>
    <mergeCell ref="A3:S3"/>
    <mergeCell ref="A4:S4"/>
    <mergeCell ref="A5:S5"/>
    <mergeCell ref="A7:A8"/>
    <mergeCell ref="B7:B8"/>
    <mergeCell ref="C7:C8"/>
    <mergeCell ref="D7:D8"/>
    <mergeCell ref="E7:E8"/>
    <mergeCell ref="S7:S8"/>
    <mergeCell ref="B14:C14"/>
    <mergeCell ref="G7:I7"/>
    <mergeCell ref="J7:L7"/>
    <mergeCell ref="M7:O7"/>
    <mergeCell ref="P7:P8"/>
    <mergeCell ref="Q7:Q8"/>
    <mergeCell ref="R7:R8"/>
    <mergeCell ref="F7:F8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V11" sqref="V11"/>
    </sheetView>
  </sheetViews>
  <sheetFormatPr defaultRowHeight="15"/>
  <cols>
    <col min="1" max="1" width="3.28515625" customWidth="1"/>
    <col min="2" max="2" width="17.5703125" customWidth="1"/>
    <col min="3" max="3" width="3.5703125" customWidth="1"/>
    <col min="4" max="4" width="32" customWidth="1"/>
    <col min="5" max="5" width="14.140625" customWidth="1"/>
    <col min="6" max="6" width="8.42578125" customWidth="1"/>
    <col min="7" max="7" width="4.140625" customWidth="1"/>
    <col min="8" max="8" width="5.7109375" customWidth="1"/>
    <col min="9" max="9" width="2.28515625" customWidth="1"/>
    <col min="10" max="10" width="5.140625" customWidth="1"/>
    <col min="11" max="11" width="6" customWidth="1"/>
    <col min="12" max="12" width="2.140625" customWidth="1"/>
    <col min="13" max="13" width="4.85546875" customWidth="1"/>
    <col min="14" max="14" width="5.85546875" customWidth="1"/>
    <col min="15" max="15" width="1.85546875" customWidth="1"/>
    <col min="16" max="16" width="2.5703125" customWidth="1"/>
    <col min="17" max="17" width="4.85546875" customWidth="1"/>
    <col min="18" max="18" width="6" customWidth="1"/>
    <col min="19" max="19" width="3.140625" customWidth="1"/>
  </cols>
  <sheetData>
    <row r="1" spans="1:19" ht="18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>
      <c r="A4" s="68" t="s">
        <v>70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>
      <c r="A5" s="69" t="s">
        <v>71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.75">
      <c r="A6" s="10" t="s">
        <v>0</v>
      </c>
      <c r="B6" s="10"/>
      <c r="C6" s="1"/>
      <c r="D6" s="1"/>
      <c r="E6" s="3"/>
      <c r="Q6" s="74" t="s">
        <v>35</v>
      </c>
      <c r="R6" s="74"/>
      <c r="S6" s="74"/>
    </row>
    <row r="7" spans="1:19" ht="15" customHeight="1">
      <c r="A7" s="59" t="s">
        <v>10</v>
      </c>
      <c r="B7" s="61" t="s">
        <v>11</v>
      </c>
      <c r="C7" s="63" t="s">
        <v>1</v>
      </c>
      <c r="D7" s="61" t="s">
        <v>12</v>
      </c>
      <c r="E7" s="61" t="s">
        <v>2</v>
      </c>
      <c r="F7" s="61" t="s">
        <v>3</v>
      </c>
      <c r="G7" s="81" t="s">
        <v>13</v>
      </c>
      <c r="H7" s="81"/>
      <c r="I7" s="81"/>
      <c r="J7" s="81" t="s">
        <v>14</v>
      </c>
      <c r="K7" s="81"/>
      <c r="L7" s="81"/>
      <c r="M7" s="81" t="s">
        <v>15</v>
      </c>
      <c r="N7" s="81"/>
      <c r="O7" s="81"/>
      <c r="P7" s="82" t="s">
        <v>72</v>
      </c>
      <c r="Q7" s="63" t="s">
        <v>16</v>
      </c>
      <c r="R7" s="84" t="s">
        <v>17</v>
      </c>
      <c r="S7" s="79" t="s">
        <v>18</v>
      </c>
    </row>
    <row r="8" spans="1:19" ht="38.25" customHeight="1">
      <c r="A8" s="60"/>
      <c r="B8" s="62"/>
      <c r="C8" s="64"/>
      <c r="D8" s="62"/>
      <c r="E8" s="62"/>
      <c r="F8" s="62"/>
      <c r="G8" s="28" t="s">
        <v>19</v>
      </c>
      <c r="H8" s="29" t="s">
        <v>20</v>
      </c>
      <c r="I8" s="30" t="s">
        <v>10</v>
      </c>
      <c r="J8" s="28" t="s">
        <v>19</v>
      </c>
      <c r="K8" s="29" t="s">
        <v>20</v>
      </c>
      <c r="L8" s="30" t="s">
        <v>10</v>
      </c>
      <c r="M8" s="28" t="s">
        <v>19</v>
      </c>
      <c r="N8" s="29" t="s">
        <v>20</v>
      </c>
      <c r="O8" s="30" t="s">
        <v>10</v>
      </c>
      <c r="P8" s="83"/>
      <c r="Q8" s="64"/>
      <c r="R8" s="85"/>
      <c r="S8" s="80"/>
    </row>
    <row r="9" spans="1:19" ht="27" customHeight="1">
      <c r="A9" s="4">
        <f>RANK(Q9,Q$9:Q$16,0)</f>
        <v>1</v>
      </c>
      <c r="B9" s="31" t="s">
        <v>73</v>
      </c>
      <c r="C9" s="32">
        <v>1</v>
      </c>
      <c r="D9" s="33" t="s">
        <v>74</v>
      </c>
      <c r="E9" s="34" t="s">
        <v>66</v>
      </c>
      <c r="F9" s="34" t="s">
        <v>7</v>
      </c>
      <c r="G9" s="4">
        <v>215</v>
      </c>
      <c r="H9" s="12">
        <f t="shared" ref="H9:H16" si="0">G9/3.6</f>
        <v>59.722222222222221</v>
      </c>
      <c r="I9" s="4">
        <f t="shared" ref="I9:I16" si="1">RANK(G9,G$9:G$16,0)</f>
        <v>2</v>
      </c>
      <c r="J9" s="4">
        <v>223</v>
      </c>
      <c r="K9" s="12">
        <f t="shared" ref="K9:K16" si="2">J9/3.6</f>
        <v>61.944444444444443</v>
      </c>
      <c r="L9" s="4">
        <f t="shared" ref="L9:L16" si="3">RANK(J9,J$9:J$16,0)</f>
        <v>1</v>
      </c>
      <c r="M9" s="4">
        <v>230</v>
      </c>
      <c r="N9" s="12">
        <f t="shared" ref="N9:N16" si="4">M9/3.6</f>
        <v>63.888888888888886</v>
      </c>
      <c r="O9" s="4">
        <f t="shared" ref="O9:O16" si="5">RANK(M9,M$9:M$16,0)</f>
        <v>1</v>
      </c>
      <c r="P9" s="4"/>
      <c r="Q9" s="4">
        <f t="shared" ref="Q9:Q16" si="6">G9+J9+M9</f>
        <v>668</v>
      </c>
      <c r="R9" s="12">
        <f t="shared" ref="R9:R16" si="7">Q9/10.8</f>
        <v>61.851851851851848</v>
      </c>
      <c r="S9" s="4">
        <v>1</v>
      </c>
    </row>
    <row r="10" spans="1:19" ht="27" customHeight="1">
      <c r="A10" s="4">
        <f>RANK(Q10,Q$9:Q$16,0)</f>
        <v>2</v>
      </c>
      <c r="B10" s="31" t="s">
        <v>75</v>
      </c>
      <c r="C10" s="32">
        <v>1</v>
      </c>
      <c r="D10" s="33" t="s">
        <v>76</v>
      </c>
      <c r="E10" s="34" t="s">
        <v>27</v>
      </c>
      <c r="F10" s="34" t="s">
        <v>7</v>
      </c>
      <c r="G10" s="4">
        <v>215</v>
      </c>
      <c r="H10" s="12">
        <f t="shared" si="0"/>
        <v>59.722222222222221</v>
      </c>
      <c r="I10" s="4">
        <f t="shared" si="1"/>
        <v>2</v>
      </c>
      <c r="J10" s="4">
        <v>220.5</v>
      </c>
      <c r="K10" s="12">
        <f t="shared" si="2"/>
        <v>61.25</v>
      </c>
      <c r="L10" s="4">
        <f t="shared" si="3"/>
        <v>2</v>
      </c>
      <c r="M10" s="27">
        <v>225.5</v>
      </c>
      <c r="N10" s="12">
        <f t="shared" si="4"/>
        <v>62.638888888888886</v>
      </c>
      <c r="O10" s="4">
        <f t="shared" si="5"/>
        <v>2</v>
      </c>
      <c r="P10" s="4"/>
      <c r="Q10" s="4">
        <f t="shared" si="6"/>
        <v>661</v>
      </c>
      <c r="R10" s="12">
        <f t="shared" si="7"/>
        <v>61.203703703703702</v>
      </c>
      <c r="S10" s="4">
        <v>1</v>
      </c>
    </row>
    <row r="11" spans="1:19" ht="27" customHeight="1">
      <c r="A11" s="4">
        <f>RANK(Q11,Q$9:Q$16,0)</f>
        <v>3</v>
      </c>
      <c r="B11" s="31" t="s">
        <v>77</v>
      </c>
      <c r="C11" s="32" t="s">
        <v>5</v>
      </c>
      <c r="D11" s="33" t="s">
        <v>78</v>
      </c>
      <c r="E11" s="34" t="s">
        <v>66</v>
      </c>
      <c r="F11" s="34" t="s">
        <v>7</v>
      </c>
      <c r="G11" s="4">
        <v>221</v>
      </c>
      <c r="H11" s="12">
        <f t="shared" si="0"/>
        <v>61.388888888888886</v>
      </c>
      <c r="I11" s="4">
        <f t="shared" si="1"/>
        <v>1</v>
      </c>
      <c r="J11" s="4">
        <v>213.5</v>
      </c>
      <c r="K11" s="12">
        <f t="shared" si="2"/>
        <v>59.305555555555557</v>
      </c>
      <c r="L11" s="4">
        <f t="shared" si="3"/>
        <v>4</v>
      </c>
      <c r="M11" s="27">
        <v>212.5</v>
      </c>
      <c r="N11" s="12">
        <f t="shared" si="4"/>
        <v>59.027777777777779</v>
      </c>
      <c r="O11" s="4">
        <f t="shared" si="5"/>
        <v>5</v>
      </c>
      <c r="P11" s="4"/>
      <c r="Q11" s="4">
        <f t="shared" si="6"/>
        <v>647</v>
      </c>
      <c r="R11" s="12">
        <f t="shared" si="7"/>
        <v>59.907407407407405</v>
      </c>
      <c r="S11" s="4">
        <v>2</v>
      </c>
    </row>
    <row r="12" spans="1:19" ht="27" customHeight="1">
      <c r="A12" s="4">
        <f>RANK(Q12,Q$9:Q$16,0)</f>
        <v>4</v>
      </c>
      <c r="B12" s="35" t="s">
        <v>79</v>
      </c>
      <c r="C12" s="32">
        <v>1</v>
      </c>
      <c r="D12" s="35" t="s">
        <v>80</v>
      </c>
      <c r="E12" s="34" t="s">
        <v>27</v>
      </c>
      <c r="F12" s="34" t="s">
        <v>7</v>
      </c>
      <c r="G12" s="4">
        <v>209</v>
      </c>
      <c r="H12" s="12">
        <f t="shared" si="0"/>
        <v>58.055555555555557</v>
      </c>
      <c r="I12" s="4">
        <f t="shared" si="1"/>
        <v>6</v>
      </c>
      <c r="J12" s="4">
        <v>214.5</v>
      </c>
      <c r="K12" s="12">
        <f t="shared" si="2"/>
        <v>59.583333333333329</v>
      </c>
      <c r="L12" s="4">
        <f t="shared" si="3"/>
        <v>3</v>
      </c>
      <c r="M12" s="4">
        <v>223</v>
      </c>
      <c r="N12" s="12">
        <f t="shared" si="4"/>
        <v>61.944444444444443</v>
      </c>
      <c r="O12" s="4">
        <f t="shared" si="5"/>
        <v>3</v>
      </c>
      <c r="P12" s="4"/>
      <c r="Q12" s="4">
        <f t="shared" si="6"/>
        <v>646.5</v>
      </c>
      <c r="R12" s="12">
        <f t="shared" si="7"/>
        <v>59.861111111111107</v>
      </c>
      <c r="S12" s="4">
        <v>1</v>
      </c>
    </row>
    <row r="13" spans="1:19" ht="27" customHeight="1">
      <c r="A13" s="4">
        <f>RANK(Q13,Q$9:Q$16,0)</f>
        <v>5</v>
      </c>
      <c r="B13" s="31" t="s">
        <v>81</v>
      </c>
      <c r="C13" s="32">
        <v>1</v>
      </c>
      <c r="D13" s="33" t="s">
        <v>82</v>
      </c>
      <c r="E13" s="34" t="s">
        <v>27</v>
      </c>
      <c r="F13" s="34" t="s">
        <v>7</v>
      </c>
      <c r="G13" s="4">
        <v>209.5</v>
      </c>
      <c r="H13" s="12">
        <f t="shared" si="0"/>
        <v>58.194444444444443</v>
      </c>
      <c r="I13" s="4">
        <f t="shared" si="1"/>
        <v>5</v>
      </c>
      <c r="J13" s="4">
        <v>211.5</v>
      </c>
      <c r="K13" s="12">
        <f t="shared" si="2"/>
        <v>58.75</v>
      </c>
      <c r="L13" s="4">
        <f t="shared" si="3"/>
        <v>5</v>
      </c>
      <c r="M13" s="4">
        <v>214</v>
      </c>
      <c r="N13" s="12">
        <f t="shared" si="4"/>
        <v>59.444444444444443</v>
      </c>
      <c r="O13" s="4">
        <f t="shared" si="5"/>
        <v>4</v>
      </c>
      <c r="P13" s="4"/>
      <c r="Q13" s="4">
        <f t="shared" si="6"/>
        <v>635</v>
      </c>
      <c r="R13" s="12">
        <f t="shared" si="7"/>
        <v>58.796296296296291</v>
      </c>
      <c r="S13" s="4">
        <v>2</v>
      </c>
    </row>
    <row r="14" spans="1:19" ht="27" customHeight="1">
      <c r="A14" s="4" t="s">
        <v>68</v>
      </c>
      <c r="B14" s="31" t="s">
        <v>83</v>
      </c>
      <c r="C14" s="32">
        <v>1</v>
      </c>
      <c r="D14" s="33" t="s">
        <v>84</v>
      </c>
      <c r="E14" s="34" t="s">
        <v>31</v>
      </c>
      <c r="F14" s="34" t="s">
        <v>7</v>
      </c>
      <c r="G14" s="4">
        <v>212</v>
      </c>
      <c r="H14" s="12">
        <f t="shared" si="0"/>
        <v>58.888888888888886</v>
      </c>
      <c r="I14" s="4">
        <f t="shared" si="1"/>
        <v>4</v>
      </c>
      <c r="J14" s="27">
        <v>204.5</v>
      </c>
      <c r="K14" s="12">
        <f t="shared" si="2"/>
        <v>56.805555555555557</v>
      </c>
      <c r="L14" s="4">
        <f t="shared" si="3"/>
        <v>6</v>
      </c>
      <c r="M14" s="4">
        <v>211</v>
      </c>
      <c r="N14" s="12">
        <f t="shared" si="4"/>
        <v>58.611111111111107</v>
      </c>
      <c r="O14" s="4">
        <f t="shared" si="5"/>
        <v>6</v>
      </c>
      <c r="P14" s="4"/>
      <c r="Q14" s="4">
        <f t="shared" si="6"/>
        <v>627.5</v>
      </c>
      <c r="R14" s="12">
        <f t="shared" si="7"/>
        <v>58.101851851851848</v>
      </c>
      <c r="S14" s="4">
        <v>2</v>
      </c>
    </row>
    <row r="15" spans="1:19" ht="27" customHeight="1">
      <c r="A15" s="4">
        <v>6</v>
      </c>
      <c r="B15" s="35" t="s">
        <v>85</v>
      </c>
      <c r="C15" s="32">
        <v>1</v>
      </c>
      <c r="D15" s="35" t="s">
        <v>86</v>
      </c>
      <c r="E15" s="34" t="s">
        <v>66</v>
      </c>
      <c r="F15" s="34" t="s">
        <v>7</v>
      </c>
      <c r="G15" s="4">
        <v>203.5</v>
      </c>
      <c r="H15" s="12">
        <f t="shared" si="0"/>
        <v>56.527777777777779</v>
      </c>
      <c r="I15" s="4">
        <f t="shared" si="1"/>
        <v>7</v>
      </c>
      <c r="J15" s="4">
        <v>203</v>
      </c>
      <c r="K15" s="12">
        <f t="shared" si="2"/>
        <v>56.388888888888886</v>
      </c>
      <c r="L15" s="4">
        <f t="shared" si="3"/>
        <v>7</v>
      </c>
      <c r="M15" s="4">
        <v>208</v>
      </c>
      <c r="N15" s="12">
        <f t="shared" si="4"/>
        <v>57.777777777777779</v>
      </c>
      <c r="O15" s="4">
        <f t="shared" si="5"/>
        <v>7</v>
      </c>
      <c r="P15" s="4"/>
      <c r="Q15" s="4">
        <f t="shared" si="6"/>
        <v>614.5</v>
      </c>
      <c r="R15" s="12">
        <f t="shared" si="7"/>
        <v>56.898148148148145</v>
      </c>
      <c r="S15" s="4">
        <v>2</v>
      </c>
    </row>
    <row r="16" spans="1:19" ht="27" customHeight="1">
      <c r="A16" s="4">
        <v>7</v>
      </c>
      <c r="B16" s="31" t="s">
        <v>87</v>
      </c>
      <c r="C16" s="32">
        <v>1</v>
      </c>
      <c r="D16" s="33" t="s">
        <v>88</v>
      </c>
      <c r="E16" s="34" t="s">
        <v>27</v>
      </c>
      <c r="F16" s="34" t="s">
        <v>7</v>
      </c>
      <c r="G16" s="4">
        <v>185.5</v>
      </c>
      <c r="H16" s="12">
        <f t="shared" si="0"/>
        <v>51.527777777777779</v>
      </c>
      <c r="I16" s="4">
        <f t="shared" si="1"/>
        <v>8</v>
      </c>
      <c r="J16" s="4">
        <v>182.5</v>
      </c>
      <c r="K16" s="12">
        <f t="shared" si="2"/>
        <v>50.694444444444443</v>
      </c>
      <c r="L16" s="4">
        <f t="shared" si="3"/>
        <v>8</v>
      </c>
      <c r="M16" s="4">
        <v>199</v>
      </c>
      <c r="N16" s="12">
        <f t="shared" si="4"/>
        <v>55.277777777777779</v>
      </c>
      <c r="O16" s="4">
        <f t="shared" si="5"/>
        <v>8</v>
      </c>
      <c r="P16" s="4"/>
      <c r="Q16" s="4">
        <f t="shared" si="6"/>
        <v>567</v>
      </c>
      <c r="R16" s="12">
        <f t="shared" si="7"/>
        <v>52.5</v>
      </c>
      <c r="S16" s="4" t="s">
        <v>89</v>
      </c>
    </row>
    <row r="19" spans="2:11">
      <c r="B19" t="s">
        <v>22</v>
      </c>
      <c r="K19" t="s">
        <v>33</v>
      </c>
    </row>
    <row r="20" spans="2:11">
      <c r="B20" t="s">
        <v>23</v>
      </c>
      <c r="K20" t="s">
        <v>25</v>
      </c>
    </row>
  </sheetData>
  <mergeCells count="19">
    <mergeCell ref="F7:F8"/>
    <mergeCell ref="A1:S1"/>
    <mergeCell ref="A2:S2"/>
    <mergeCell ref="A3:S3"/>
    <mergeCell ref="A4:S4"/>
    <mergeCell ref="A5:S5"/>
    <mergeCell ref="Q6:S6"/>
    <mergeCell ref="A7:A8"/>
    <mergeCell ref="B7:B8"/>
    <mergeCell ref="C7:C8"/>
    <mergeCell ref="D7:D8"/>
    <mergeCell ref="E7:E8"/>
    <mergeCell ref="S7:S8"/>
    <mergeCell ref="G7:I7"/>
    <mergeCell ref="J7:L7"/>
    <mergeCell ref="M7:O7"/>
    <mergeCell ref="P7:P8"/>
    <mergeCell ref="Q7:Q8"/>
    <mergeCell ref="R7:R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V10" sqref="V10"/>
    </sheetView>
  </sheetViews>
  <sheetFormatPr defaultRowHeight="15"/>
  <cols>
    <col min="1" max="1" width="3" customWidth="1"/>
    <col min="2" max="2" width="18" customWidth="1"/>
    <col min="3" max="3" width="4.140625" customWidth="1"/>
    <col min="4" max="4" width="33.28515625" customWidth="1"/>
    <col min="5" max="5" width="12.7109375" customWidth="1"/>
    <col min="6" max="6" width="9.5703125" customWidth="1"/>
    <col min="7" max="7" width="5.42578125" customWidth="1"/>
    <col min="8" max="8" width="5.5703125" customWidth="1"/>
    <col min="9" max="9" width="2.7109375" customWidth="1"/>
    <col min="10" max="10" width="5.7109375" customWidth="1"/>
    <col min="11" max="11" width="5.5703125" customWidth="1"/>
    <col min="12" max="12" width="2.5703125" customWidth="1"/>
    <col min="13" max="13" width="5.42578125" customWidth="1"/>
    <col min="14" max="14" width="5.85546875" customWidth="1"/>
    <col min="15" max="15" width="2.7109375" customWidth="1"/>
    <col min="16" max="16" width="2.5703125" customWidth="1"/>
    <col min="17" max="17" width="4.42578125" customWidth="1"/>
    <col min="18" max="18" width="5.42578125" customWidth="1"/>
    <col min="19" max="19" width="3" customWidth="1"/>
  </cols>
  <sheetData>
    <row r="1" spans="1:19" ht="18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>
      <c r="A4" s="68" t="s">
        <v>90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>
      <c r="A5" s="69" t="s">
        <v>91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5.75">
      <c r="A6" s="5" t="s">
        <v>0</v>
      </c>
      <c r="B6" s="5"/>
      <c r="C6" s="1"/>
      <c r="D6" s="1"/>
      <c r="E6" s="3"/>
      <c r="O6" s="74" t="s">
        <v>58</v>
      </c>
      <c r="P6" s="74"/>
      <c r="Q6" s="74"/>
      <c r="R6" s="74"/>
      <c r="S6" s="74"/>
    </row>
    <row r="7" spans="1:19" ht="15" customHeight="1">
      <c r="A7" s="59" t="s">
        <v>10</v>
      </c>
      <c r="B7" s="61" t="s">
        <v>11</v>
      </c>
      <c r="C7" s="63" t="s">
        <v>1</v>
      </c>
      <c r="D7" s="61" t="s">
        <v>12</v>
      </c>
      <c r="E7" s="61" t="s">
        <v>2</v>
      </c>
      <c r="F7" s="61" t="s">
        <v>3</v>
      </c>
      <c r="G7" s="76" t="s">
        <v>13</v>
      </c>
      <c r="H7" s="76"/>
      <c r="I7" s="76"/>
      <c r="J7" s="76" t="s">
        <v>14</v>
      </c>
      <c r="K7" s="76"/>
      <c r="L7" s="76"/>
      <c r="M7" s="76" t="s">
        <v>15</v>
      </c>
      <c r="N7" s="76"/>
      <c r="O7" s="76"/>
      <c r="P7" s="63" t="s">
        <v>21</v>
      </c>
      <c r="Q7" s="59" t="s">
        <v>16</v>
      </c>
      <c r="R7" s="70" t="s">
        <v>17</v>
      </c>
      <c r="S7" s="72" t="s">
        <v>18</v>
      </c>
    </row>
    <row r="8" spans="1:19" ht="42" customHeight="1">
      <c r="A8" s="60"/>
      <c r="B8" s="62"/>
      <c r="C8" s="64"/>
      <c r="D8" s="62"/>
      <c r="E8" s="62"/>
      <c r="F8" s="62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64"/>
      <c r="Q8" s="60"/>
      <c r="R8" s="71"/>
      <c r="S8" s="73"/>
    </row>
    <row r="9" spans="1:19" ht="26.25" customHeight="1">
      <c r="A9" s="2">
        <f t="shared" ref="A9:A15" si="0">RANK(Q9,Q$9:Q$15,0)</f>
        <v>1</v>
      </c>
      <c r="B9" s="31" t="s">
        <v>77</v>
      </c>
      <c r="C9" s="32" t="s">
        <v>5</v>
      </c>
      <c r="D9" s="33" t="s">
        <v>78</v>
      </c>
      <c r="E9" s="34" t="s">
        <v>66</v>
      </c>
      <c r="F9" s="34" t="s">
        <v>7</v>
      </c>
      <c r="G9" s="4">
        <v>241</v>
      </c>
      <c r="H9" s="12">
        <f t="shared" ref="H9:H15" si="1">G9/3.8</f>
        <v>63.421052631578952</v>
      </c>
      <c r="I9" s="4">
        <f t="shared" ref="I9:I15" si="2">RANK(G9,G$9:G$15,0)</f>
        <v>1</v>
      </c>
      <c r="J9" s="4">
        <v>247</v>
      </c>
      <c r="K9" s="12">
        <f t="shared" ref="K9:K15" si="3">J9/3.8</f>
        <v>65</v>
      </c>
      <c r="L9" s="4">
        <f t="shared" ref="L9:L15" si="4">RANK(J9,J$9:J$15,0)</f>
        <v>1</v>
      </c>
      <c r="M9" s="4">
        <v>236</v>
      </c>
      <c r="N9" s="12">
        <f t="shared" ref="N9:N15" si="5">M9/3.8</f>
        <v>62.10526315789474</v>
      </c>
      <c r="O9" s="4">
        <f t="shared" ref="O9:O15" si="6">RANK(M9,M$9:M$15,0)</f>
        <v>1</v>
      </c>
      <c r="P9" s="4"/>
      <c r="Q9" s="4">
        <f t="shared" ref="Q9:Q15" si="7">G9+J9+M9</f>
        <v>724</v>
      </c>
      <c r="R9" s="12">
        <f t="shared" ref="R9:R15" si="8">Q9/11.4</f>
        <v>63.508771929824562</v>
      </c>
      <c r="S9" s="4">
        <v>1</v>
      </c>
    </row>
    <row r="10" spans="1:19" ht="26.25" customHeight="1">
      <c r="A10" s="2">
        <f t="shared" si="0"/>
        <v>2</v>
      </c>
      <c r="B10" s="31" t="s">
        <v>75</v>
      </c>
      <c r="C10" s="32">
        <v>1</v>
      </c>
      <c r="D10" s="33" t="s">
        <v>76</v>
      </c>
      <c r="E10" s="34" t="s">
        <v>27</v>
      </c>
      <c r="F10" s="34" t="s">
        <v>7</v>
      </c>
      <c r="G10" s="4">
        <v>237.5</v>
      </c>
      <c r="H10" s="12">
        <f t="shared" si="1"/>
        <v>62.5</v>
      </c>
      <c r="I10" s="4">
        <f t="shared" si="2"/>
        <v>2</v>
      </c>
      <c r="J10" s="4">
        <v>238</v>
      </c>
      <c r="K10" s="12">
        <f t="shared" si="3"/>
        <v>62.631578947368425</v>
      </c>
      <c r="L10" s="4">
        <f t="shared" si="4"/>
        <v>3</v>
      </c>
      <c r="M10" s="4">
        <v>231.5</v>
      </c>
      <c r="N10" s="12">
        <f t="shared" si="5"/>
        <v>60.921052631578952</v>
      </c>
      <c r="O10" s="4">
        <f t="shared" si="6"/>
        <v>2</v>
      </c>
      <c r="P10" s="4"/>
      <c r="Q10" s="4">
        <f t="shared" si="7"/>
        <v>707</v>
      </c>
      <c r="R10" s="12">
        <f t="shared" si="8"/>
        <v>62.017543859649123</v>
      </c>
      <c r="S10" s="4">
        <v>1</v>
      </c>
    </row>
    <row r="11" spans="1:19" ht="26.25" customHeight="1">
      <c r="A11" s="2">
        <f t="shared" si="0"/>
        <v>3</v>
      </c>
      <c r="B11" s="31" t="s">
        <v>73</v>
      </c>
      <c r="C11" s="32">
        <v>1</v>
      </c>
      <c r="D11" s="33" t="s">
        <v>74</v>
      </c>
      <c r="E11" s="34" t="s">
        <v>66</v>
      </c>
      <c r="F11" s="34" t="s">
        <v>7</v>
      </c>
      <c r="G11" s="4">
        <v>232</v>
      </c>
      <c r="H11" s="12">
        <f t="shared" si="1"/>
        <v>61.05263157894737</v>
      </c>
      <c r="I11" s="4">
        <f t="shared" si="2"/>
        <v>3</v>
      </c>
      <c r="J11" s="4">
        <v>240</v>
      </c>
      <c r="K11" s="12">
        <f t="shared" si="3"/>
        <v>63.15789473684211</v>
      </c>
      <c r="L11" s="4">
        <f t="shared" si="4"/>
        <v>2</v>
      </c>
      <c r="M11" s="4">
        <v>229</v>
      </c>
      <c r="N11" s="12">
        <f t="shared" si="5"/>
        <v>60.263157894736842</v>
      </c>
      <c r="O11" s="4">
        <f t="shared" si="6"/>
        <v>3</v>
      </c>
      <c r="P11" s="4"/>
      <c r="Q11" s="4">
        <f t="shared" si="7"/>
        <v>701</v>
      </c>
      <c r="R11" s="12">
        <f t="shared" si="8"/>
        <v>61.491228070175438</v>
      </c>
      <c r="S11" s="4">
        <v>1</v>
      </c>
    </row>
    <row r="12" spans="1:19" ht="26.25" customHeight="1">
      <c r="A12" s="2">
        <f t="shared" si="0"/>
        <v>4</v>
      </c>
      <c r="B12" s="35" t="s">
        <v>79</v>
      </c>
      <c r="C12" s="32">
        <v>1</v>
      </c>
      <c r="D12" s="35" t="s">
        <v>80</v>
      </c>
      <c r="E12" s="34" t="s">
        <v>27</v>
      </c>
      <c r="F12" s="34" t="s">
        <v>7</v>
      </c>
      <c r="G12" s="4">
        <v>232</v>
      </c>
      <c r="H12" s="12">
        <f t="shared" si="1"/>
        <v>61.05263157894737</v>
      </c>
      <c r="I12" s="4">
        <f t="shared" si="2"/>
        <v>3</v>
      </c>
      <c r="J12" s="4">
        <v>233</v>
      </c>
      <c r="K12" s="12">
        <f t="shared" si="3"/>
        <v>61.315789473684212</v>
      </c>
      <c r="L12" s="4">
        <f t="shared" si="4"/>
        <v>4</v>
      </c>
      <c r="M12" s="4">
        <v>224</v>
      </c>
      <c r="N12" s="12">
        <f t="shared" si="5"/>
        <v>58.947368421052637</v>
      </c>
      <c r="O12" s="4">
        <f t="shared" si="6"/>
        <v>4</v>
      </c>
      <c r="P12" s="4"/>
      <c r="Q12" s="4">
        <f t="shared" si="7"/>
        <v>689</v>
      </c>
      <c r="R12" s="12">
        <f t="shared" si="8"/>
        <v>60.438596491228068</v>
      </c>
      <c r="S12" s="4">
        <v>1</v>
      </c>
    </row>
    <row r="13" spans="1:19" ht="26.25" customHeight="1">
      <c r="A13" s="2">
        <f t="shared" si="0"/>
        <v>5</v>
      </c>
      <c r="B13" s="35" t="s">
        <v>92</v>
      </c>
      <c r="C13" s="32">
        <v>1</v>
      </c>
      <c r="D13" s="35" t="s">
        <v>93</v>
      </c>
      <c r="E13" s="34" t="s">
        <v>31</v>
      </c>
      <c r="F13" s="34" t="s">
        <v>7</v>
      </c>
      <c r="G13" s="4">
        <v>224</v>
      </c>
      <c r="H13" s="12">
        <f t="shared" si="1"/>
        <v>58.947368421052637</v>
      </c>
      <c r="I13" s="4">
        <f t="shared" si="2"/>
        <v>6</v>
      </c>
      <c r="J13" s="4">
        <v>226</v>
      </c>
      <c r="K13" s="12">
        <f t="shared" si="3"/>
        <v>59.473684210526315</v>
      </c>
      <c r="L13" s="4">
        <f t="shared" si="4"/>
        <v>5</v>
      </c>
      <c r="M13" s="4">
        <v>222</v>
      </c>
      <c r="N13" s="12">
        <f t="shared" si="5"/>
        <v>58.421052631578952</v>
      </c>
      <c r="O13" s="4">
        <f t="shared" si="6"/>
        <v>5</v>
      </c>
      <c r="P13" s="4"/>
      <c r="Q13" s="4">
        <f t="shared" si="7"/>
        <v>672</v>
      </c>
      <c r="R13" s="12">
        <f t="shared" si="8"/>
        <v>58.94736842105263</v>
      </c>
      <c r="S13" s="4">
        <v>2</v>
      </c>
    </row>
    <row r="14" spans="1:19" ht="26.25" customHeight="1">
      <c r="A14" s="2">
        <f t="shared" si="0"/>
        <v>6</v>
      </c>
      <c r="B14" s="35" t="s">
        <v>85</v>
      </c>
      <c r="C14" s="32">
        <v>1</v>
      </c>
      <c r="D14" s="35" t="s">
        <v>86</v>
      </c>
      <c r="E14" s="34" t="s">
        <v>66</v>
      </c>
      <c r="F14" s="34" t="s">
        <v>7</v>
      </c>
      <c r="G14" s="27">
        <v>226.5</v>
      </c>
      <c r="H14" s="12">
        <f t="shared" si="1"/>
        <v>59.60526315789474</v>
      </c>
      <c r="I14" s="4">
        <f t="shared" si="2"/>
        <v>5</v>
      </c>
      <c r="J14" s="4">
        <v>216.5</v>
      </c>
      <c r="K14" s="12">
        <f t="shared" si="3"/>
        <v>56.973684210526315</v>
      </c>
      <c r="L14" s="4">
        <f t="shared" si="4"/>
        <v>6</v>
      </c>
      <c r="M14" s="4">
        <v>211.5</v>
      </c>
      <c r="N14" s="12">
        <f t="shared" si="5"/>
        <v>55.65789473684211</v>
      </c>
      <c r="O14" s="4">
        <f t="shared" si="6"/>
        <v>7</v>
      </c>
      <c r="P14" s="4"/>
      <c r="Q14" s="4">
        <f t="shared" si="7"/>
        <v>654.5</v>
      </c>
      <c r="R14" s="12">
        <f t="shared" si="8"/>
        <v>57.412280701754383</v>
      </c>
      <c r="S14" s="4">
        <v>2</v>
      </c>
    </row>
    <row r="15" spans="1:19" ht="26.25" customHeight="1">
      <c r="A15" s="2">
        <f t="shared" si="0"/>
        <v>7</v>
      </c>
      <c r="B15" s="31" t="s">
        <v>81</v>
      </c>
      <c r="C15" s="32">
        <v>1</v>
      </c>
      <c r="D15" s="33" t="s">
        <v>82</v>
      </c>
      <c r="E15" s="34" t="s">
        <v>27</v>
      </c>
      <c r="F15" s="34" t="s">
        <v>7</v>
      </c>
      <c r="G15" s="27">
        <v>214.5</v>
      </c>
      <c r="H15" s="12">
        <f t="shared" si="1"/>
        <v>56.447368421052637</v>
      </c>
      <c r="I15" s="4">
        <f t="shared" si="2"/>
        <v>7</v>
      </c>
      <c r="J15" s="4">
        <v>212</v>
      </c>
      <c r="K15" s="12">
        <f t="shared" si="3"/>
        <v>55.789473684210527</v>
      </c>
      <c r="L15" s="4">
        <f t="shared" si="4"/>
        <v>7</v>
      </c>
      <c r="M15" s="4">
        <v>219</v>
      </c>
      <c r="N15" s="12">
        <f t="shared" si="5"/>
        <v>57.631578947368425</v>
      </c>
      <c r="O15" s="4">
        <f t="shared" si="6"/>
        <v>6</v>
      </c>
      <c r="P15" s="4"/>
      <c r="Q15" s="4">
        <f t="shared" si="7"/>
        <v>645.5</v>
      </c>
      <c r="R15" s="12">
        <f t="shared" si="8"/>
        <v>56.622807017543856</v>
      </c>
      <c r="S15" s="4">
        <v>2</v>
      </c>
    </row>
    <row r="18" spans="2:14">
      <c r="B18" t="s">
        <v>22</v>
      </c>
      <c r="N18" t="s">
        <v>33</v>
      </c>
    </row>
    <row r="19" spans="2:14">
      <c r="B19" t="s">
        <v>23</v>
      </c>
      <c r="N19" t="s">
        <v>25</v>
      </c>
    </row>
  </sheetData>
  <mergeCells count="19">
    <mergeCell ref="F7:F8"/>
    <mergeCell ref="A1:S1"/>
    <mergeCell ref="A2:S2"/>
    <mergeCell ref="A3:S3"/>
    <mergeCell ref="A4:S4"/>
    <mergeCell ref="A5:S5"/>
    <mergeCell ref="O6:S6"/>
    <mergeCell ref="A7:A8"/>
    <mergeCell ref="B7:B8"/>
    <mergeCell ref="C7:C8"/>
    <mergeCell ref="D7:D8"/>
    <mergeCell ref="E7:E8"/>
    <mergeCell ref="S7:S8"/>
    <mergeCell ref="G7:I7"/>
    <mergeCell ref="J7:L7"/>
    <mergeCell ref="M7:O7"/>
    <mergeCell ref="P7:P8"/>
    <mergeCell ref="Q7:Q8"/>
    <mergeCell ref="R7:R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U12" sqref="U12"/>
    </sheetView>
  </sheetViews>
  <sheetFormatPr defaultRowHeight="15"/>
  <cols>
    <col min="1" max="1" width="3" customWidth="1"/>
    <col min="2" max="2" width="12.7109375" customWidth="1"/>
    <col min="3" max="3" width="3.85546875" customWidth="1"/>
    <col min="4" max="4" width="27.42578125" customWidth="1"/>
    <col min="5" max="5" width="12.7109375" customWidth="1"/>
    <col min="6" max="6" width="9.7109375" customWidth="1"/>
    <col min="7" max="7" width="4.5703125" customWidth="1"/>
    <col min="8" max="8" width="5.5703125" customWidth="1"/>
    <col min="9" max="9" width="2.42578125" customWidth="1"/>
    <col min="10" max="10" width="4.85546875" customWidth="1"/>
    <col min="11" max="11" width="5.5703125" customWidth="1"/>
    <col min="12" max="12" width="2.5703125" customWidth="1"/>
    <col min="13" max="13" width="4.85546875" customWidth="1"/>
    <col min="14" max="14" width="5.5703125" customWidth="1"/>
    <col min="15" max="15" width="2.42578125" customWidth="1"/>
    <col min="16" max="16" width="5.140625" customWidth="1"/>
    <col min="17" max="17" width="5.5703125" customWidth="1"/>
    <col min="18" max="18" width="3" customWidth="1"/>
  </cols>
  <sheetData>
    <row r="1" spans="1:18" ht="1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3.5" customHeight="1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6.5" customHeight="1">
      <c r="A3" s="68" t="s">
        <v>94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7.25" customHeight="1">
      <c r="A4" s="69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9.75" customHeight="1">
      <c r="A5" s="36" t="s">
        <v>0</v>
      </c>
      <c r="B5" s="36"/>
      <c r="C5" s="1"/>
      <c r="D5" s="1"/>
      <c r="E5" s="3"/>
      <c r="P5" s="89" t="s">
        <v>96</v>
      </c>
      <c r="Q5" s="89"/>
      <c r="R5" s="89"/>
    </row>
    <row r="6" spans="1:18" ht="10.5" customHeight="1">
      <c r="A6" s="63" t="s">
        <v>10</v>
      </c>
      <c r="B6" s="87" t="s">
        <v>97</v>
      </c>
      <c r="C6" s="63" t="s">
        <v>1</v>
      </c>
      <c r="D6" s="87" t="s">
        <v>98</v>
      </c>
      <c r="E6" s="87" t="s">
        <v>2</v>
      </c>
      <c r="F6" s="87" t="s">
        <v>3</v>
      </c>
      <c r="G6" s="81" t="s">
        <v>13</v>
      </c>
      <c r="H6" s="81"/>
      <c r="I6" s="81"/>
      <c r="J6" s="81" t="s">
        <v>14</v>
      </c>
      <c r="K6" s="81"/>
      <c r="L6" s="81"/>
      <c r="M6" s="81" t="s">
        <v>15</v>
      </c>
      <c r="N6" s="81"/>
      <c r="O6" s="81"/>
      <c r="P6" s="63" t="s">
        <v>16</v>
      </c>
      <c r="Q6" s="84" t="s">
        <v>17</v>
      </c>
      <c r="R6" s="79" t="s">
        <v>18</v>
      </c>
    </row>
    <row r="7" spans="1:18" ht="30.75" customHeight="1">
      <c r="A7" s="64"/>
      <c r="B7" s="90"/>
      <c r="C7" s="64"/>
      <c r="D7" s="88"/>
      <c r="E7" s="88"/>
      <c r="F7" s="88"/>
      <c r="G7" s="28" t="s">
        <v>19</v>
      </c>
      <c r="H7" s="29" t="s">
        <v>20</v>
      </c>
      <c r="I7" s="30" t="s">
        <v>10</v>
      </c>
      <c r="J7" s="28" t="s">
        <v>19</v>
      </c>
      <c r="K7" s="29" t="s">
        <v>20</v>
      </c>
      <c r="L7" s="30" t="s">
        <v>10</v>
      </c>
      <c r="M7" s="28" t="s">
        <v>19</v>
      </c>
      <c r="N7" s="29" t="s">
        <v>20</v>
      </c>
      <c r="O7" s="30" t="s">
        <v>10</v>
      </c>
      <c r="P7" s="64"/>
      <c r="Q7" s="85"/>
      <c r="R7" s="86"/>
    </row>
    <row r="8" spans="1:18" ht="21.75" customHeight="1">
      <c r="A8" s="2">
        <f t="shared" ref="A8:A27" si="0">RANK(P8,P$8:P$27,0)</f>
        <v>1</v>
      </c>
      <c r="B8" s="37" t="s">
        <v>99</v>
      </c>
      <c r="C8" s="38">
        <v>2</v>
      </c>
      <c r="D8" s="37" t="s">
        <v>100</v>
      </c>
      <c r="E8" s="39" t="s">
        <v>66</v>
      </c>
      <c r="F8" s="4" t="s">
        <v>7</v>
      </c>
      <c r="G8" s="4">
        <v>240</v>
      </c>
      <c r="H8" s="12">
        <f t="shared" ref="H8:H27" si="1">G8/3.7</f>
        <v>64.864864864864856</v>
      </c>
      <c r="I8" s="4">
        <f t="shared" ref="I8:I27" si="2">RANK(G8,G$8:G$27,0)</f>
        <v>2</v>
      </c>
      <c r="J8" s="4">
        <v>240</v>
      </c>
      <c r="K8" s="12">
        <f t="shared" ref="K8:K27" si="3">J8/3.7</f>
        <v>64.864864864864856</v>
      </c>
      <c r="L8" s="4">
        <f t="shared" ref="L8:L27" si="4">RANK(J8,J$8:J$27,0)</f>
        <v>1</v>
      </c>
      <c r="M8" s="4">
        <v>241.5</v>
      </c>
      <c r="N8" s="12">
        <f t="shared" ref="N8:N27" si="5">M8/3.7</f>
        <v>65.270270270270274</v>
      </c>
      <c r="O8" s="4">
        <f t="shared" ref="O8:O27" si="6">RANK(M8,M$8:M$27,0)</f>
        <v>1</v>
      </c>
      <c r="P8" s="4">
        <f t="shared" ref="P8:P27" si="7">G8+J8+M8</f>
        <v>721.5</v>
      </c>
      <c r="Q8" s="12">
        <f t="shared" ref="Q8:Q27" si="8">P8/11.1</f>
        <v>65</v>
      </c>
      <c r="R8" s="4" t="s">
        <v>5</v>
      </c>
    </row>
    <row r="9" spans="1:18" ht="21.75" customHeight="1">
      <c r="A9" s="2">
        <f t="shared" si="0"/>
        <v>2</v>
      </c>
      <c r="B9" s="40" t="s">
        <v>101</v>
      </c>
      <c r="C9" s="38">
        <v>1</v>
      </c>
      <c r="D9" s="40" t="s">
        <v>102</v>
      </c>
      <c r="E9" s="39" t="s">
        <v>66</v>
      </c>
      <c r="F9" s="4" t="s">
        <v>7</v>
      </c>
      <c r="G9" s="4">
        <v>240.5</v>
      </c>
      <c r="H9" s="12">
        <f t="shared" si="1"/>
        <v>65</v>
      </c>
      <c r="I9" s="4">
        <f t="shared" si="2"/>
        <v>1</v>
      </c>
      <c r="J9" s="4">
        <v>235.5</v>
      </c>
      <c r="K9" s="12">
        <f t="shared" si="3"/>
        <v>63.648648648648646</v>
      </c>
      <c r="L9" s="4">
        <f t="shared" si="4"/>
        <v>4</v>
      </c>
      <c r="M9" s="4">
        <v>223</v>
      </c>
      <c r="N9" s="12">
        <f t="shared" si="5"/>
        <v>60.270270270270267</v>
      </c>
      <c r="O9" s="4">
        <f t="shared" si="6"/>
        <v>6</v>
      </c>
      <c r="P9" s="4">
        <f t="shared" si="7"/>
        <v>699</v>
      </c>
      <c r="Q9" s="12">
        <f t="shared" si="8"/>
        <v>62.972972972972975</v>
      </c>
      <c r="R9" s="4">
        <v>1</v>
      </c>
    </row>
    <row r="10" spans="1:18" ht="22.5" customHeight="1">
      <c r="A10" s="2">
        <f t="shared" si="0"/>
        <v>3</v>
      </c>
      <c r="B10" s="40" t="s">
        <v>103</v>
      </c>
      <c r="C10" s="38">
        <v>1</v>
      </c>
      <c r="D10" s="40" t="s">
        <v>104</v>
      </c>
      <c r="E10" s="39" t="s">
        <v>66</v>
      </c>
      <c r="F10" s="4" t="s">
        <v>7</v>
      </c>
      <c r="G10" s="4">
        <v>232</v>
      </c>
      <c r="H10" s="12">
        <f t="shared" si="1"/>
        <v>62.702702702702702</v>
      </c>
      <c r="I10" s="4">
        <f t="shared" si="2"/>
        <v>3</v>
      </c>
      <c r="J10" s="4">
        <v>237.5</v>
      </c>
      <c r="K10" s="12">
        <f t="shared" si="3"/>
        <v>64.189189189189193</v>
      </c>
      <c r="L10" s="4">
        <f t="shared" si="4"/>
        <v>2</v>
      </c>
      <c r="M10" s="4">
        <v>222.5</v>
      </c>
      <c r="N10" s="12">
        <f t="shared" si="5"/>
        <v>60.13513513513513</v>
      </c>
      <c r="O10" s="4">
        <f t="shared" si="6"/>
        <v>7</v>
      </c>
      <c r="P10" s="4">
        <f t="shared" si="7"/>
        <v>692</v>
      </c>
      <c r="Q10" s="12">
        <f t="shared" si="8"/>
        <v>62.342342342342342</v>
      </c>
      <c r="R10" s="4">
        <v>1</v>
      </c>
    </row>
    <row r="11" spans="1:18" ht="22.5" customHeight="1">
      <c r="A11" s="2">
        <f t="shared" si="0"/>
        <v>4</v>
      </c>
      <c r="B11" s="37" t="s">
        <v>105</v>
      </c>
      <c r="C11" s="38">
        <v>1</v>
      </c>
      <c r="D11" s="37" t="s">
        <v>106</v>
      </c>
      <c r="E11" s="39" t="s">
        <v>66</v>
      </c>
      <c r="F11" s="4" t="s">
        <v>7</v>
      </c>
      <c r="G11" s="4">
        <v>229</v>
      </c>
      <c r="H11" s="12">
        <f t="shared" si="1"/>
        <v>61.891891891891888</v>
      </c>
      <c r="I11" s="4">
        <f t="shared" si="2"/>
        <v>6</v>
      </c>
      <c r="J11" s="4">
        <v>233</v>
      </c>
      <c r="K11" s="12">
        <f t="shared" si="3"/>
        <v>62.972972972972968</v>
      </c>
      <c r="L11" s="4">
        <f t="shared" si="4"/>
        <v>5</v>
      </c>
      <c r="M11" s="4">
        <v>228.5</v>
      </c>
      <c r="N11" s="12">
        <f t="shared" si="5"/>
        <v>61.756756756756751</v>
      </c>
      <c r="O11" s="4">
        <f t="shared" si="6"/>
        <v>4</v>
      </c>
      <c r="P11" s="4">
        <f t="shared" si="7"/>
        <v>690.5</v>
      </c>
      <c r="Q11" s="12">
        <f t="shared" si="8"/>
        <v>62.207207207207212</v>
      </c>
      <c r="R11" s="4">
        <v>1</v>
      </c>
    </row>
    <row r="12" spans="1:18" ht="21.75" customHeight="1">
      <c r="A12" s="2">
        <f t="shared" si="0"/>
        <v>4</v>
      </c>
      <c r="B12" s="37" t="s">
        <v>107</v>
      </c>
      <c r="C12" s="38">
        <v>1</v>
      </c>
      <c r="D12" s="41" t="s">
        <v>108</v>
      </c>
      <c r="E12" s="39" t="s">
        <v>66</v>
      </c>
      <c r="F12" s="4" t="s">
        <v>7</v>
      </c>
      <c r="G12" s="4">
        <v>231</v>
      </c>
      <c r="H12" s="12">
        <f t="shared" si="1"/>
        <v>62.432432432432428</v>
      </c>
      <c r="I12" s="4">
        <f t="shared" si="2"/>
        <v>4</v>
      </c>
      <c r="J12" s="4">
        <v>237</v>
      </c>
      <c r="K12" s="12">
        <f t="shared" si="3"/>
        <v>64.054054054054049</v>
      </c>
      <c r="L12" s="4">
        <f t="shared" si="4"/>
        <v>3</v>
      </c>
      <c r="M12" s="4">
        <v>222.5</v>
      </c>
      <c r="N12" s="12">
        <f t="shared" si="5"/>
        <v>60.13513513513513</v>
      </c>
      <c r="O12" s="4">
        <f t="shared" si="6"/>
        <v>7</v>
      </c>
      <c r="P12" s="4">
        <f t="shared" si="7"/>
        <v>690.5</v>
      </c>
      <c r="Q12" s="12">
        <f t="shared" si="8"/>
        <v>62.207207207207212</v>
      </c>
      <c r="R12" s="4">
        <v>1</v>
      </c>
    </row>
    <row r="13" spans="1:18" ht="21.75" customHeight="1">
      <c r="A13" s="2">
        <f t="shared" si="0"/>
        <v>6</v>
      </c>
      <c r="B13" s="37" t="s">
        <v>109</v>
      </c>
      <c r="C13" s="38">
        <v>1</v>
      </c>
      <c r="D13" s="37" t="s">
        <v>110</v>
      </c>
      <c r="E13" s="39" t="s">
        <v>111</v>
      </c>
      <c r="F13" s="4" t="s">
        <v>7</v>
      </c>
      <c r="G13" s="4">
        <v>230.5</v>
      </c>
      <c r="H13" s="12">
        <f t="shared" si="1"/>
        <v>62.297297297297291</v>
      </c>
      <c r="I13" s="4">
        <f t="shared" si="2"/>
        <v>5</v>
      </c>
      <c r="J13" s="4">
        <v>227.5</v>
      </c>
      <c r="K13" s="12">
        <f t="shared" si="3"/>
        <v>61.486486486486484</v>
      </c>
      <c r="L13" s="4">
        <f t="shared" si="4"/>
        <v>7</v>
      </c>
      <c r="M13" s="4">
        <v>230.5</v>
      </c>
      <c r="N13" s="12">
        <f t="shared" si="5"/>
        <v>62.297297297297291</v>
      </c>
      <c r="O13" s="4">
        <f t="shared" si="6"/>
        <v>2</v>
      </c>
      <c r="P13" s="4">
        <f t="shared" si="7"/>
        <v>688.5</v>
      </c>
      <c r="Q13" s="12">
        <f t="shared" si="8"/>
        <v>62.027027027027032</v>
      </c>
      <c r="R13" s="4">
        <v>1</v>
      </c>
    </row>
    <row r="14" spans="1:18" ht="22.5" customHeight="1">
      <c r="A14" s="2">
        <f t="shared" si="0"/>
        <v>7</v>
      </c>
      <c r="B14" s="40" t="s">
        <v>112</v>
      </c>
      <c r="C14" s="38" t="s">
        <v>5</v>
      </c>
      <c r="D14" s="40" t="s">
        <v>113</v>
      </c>
      <c r="E14" s="39" t="s">
        <v>27</v>
      </c>
      <c r="F14" s="4" t="s">
        <v>7</v>
      </c>
      <c r="G14" s="27">
        <v>223.5</v>
      </c>
      <c r="H14" s="12">
        <f t="shared" si="1"/>
        <v>60.405405405405403</v>
      </c>
      <c r="I14" s="4">
        <f t="shared" si="2"/>
        <v>8</v>
      </c>
      <c r="J14" s="4">
        <v>229</v>
      </c>
      <c r="K14" s="12">
        <f t="shared" si="3"/>
        <v>61.891891891891888</v>
      </c>
      <c r="L14" s="4">
        <f t="shared" si="4"/>
        <v>6</v>
      </c>
      <c r="M14" s="27">
        <v>229.5</v>
      </c>
      <c r="N14" s="12">
        <f t="shared" si="5"/>
        <v>62.027027027027025</v>
      </c>
      <c r="O14" s="4">
        <f t="shared" si="6"/>
        <v>3</v>
      </c>
      <c r="P14" s="4">
        <f t="shared" si="7"/>
        <v>682</v>
      </c>
      <c r="Q14" s="12">
        <f t="shared" si="8"/>
        <v>61.441441441441441</v>
      </c>
      <c r="R14" s="4">
        <v>1</v>
      </c>
    </row>
    <row r="15" spans="1:18" ht="22.5" customHeight="1">
      <c r="A15" s="2">
        <f t="shared" si="0"/>
        <v>8</v>
      </c>
      <c r="B15" s="40" t="s">
        <v>114</v>
      </c>
      <c r="C15" s="38">
        <v>1</v>
      </c>
      <c r="D15" s="40" t="s">
        <v>115</v>
      </c>
      <c r="E15" s="39" t="s">
        <v>27</v>
      </c>
      <c r="F15" s="4" t="s">
        <v>7</v>
      </c>
      <c r="G15" s="27">
        <v>228.5</v>
      </c>
      <c r="H15" s="12">
        <f t="shared" si="1"/>
        <v>61.756756756756751</v>
      </c>
      <c r="I15" s="4">
        <f t="shared" si="2"/>
        <v>7</v>
      </c>
      <c r="J15" s="4">
        <v>222</v>
      </c>
      <c r="K15" s="12">
        <f t="shared" si="3"/>
        <v>60</v>
      </c>
      <c r="L15" s="4">
        <f t="shared" si="4"/>
        <v>11</v>
      </c>
      <c r="M15" s="4">
        <v>227</v>
      </c>
      <c r="N15" s="12">
        <f t="shared" si="5"/>
        <v>61.351351351351347</v>
      </c>
      <c r="O15" s="4">
        <f t="shared" si="6"/>
        <v>5</v>
      </c>
      <c r="P15" s="4">
        <f t="shared" si="7"/>
        <v>677.5</v>
      </c>
      <c r="Q15" s="12">
        <f t="shared" si="8"/>
        <v>61.036036036036037</v>
      </c>
      <c r="R15" s="4">
        <v>1</v>
      </c>
    </row>
    <row r="16" spans="1:18" ht="22.5" customHeight="1">
      <c r="A16" s="2">
        <f t="shared" si="0"/>
        <v>9</v>
      </c>
      <c r="B16" s="40" t="s">
        <v>116</v>
      </c>
      <c r="C16" s="38">
        <v>1</v>
      </c>
      <c r="D16" s="40" t="s">
        <v>117</v>
      </c>
      <c r="E16" s="39" t="s">
        <v>118</v>
      </c>
      <c r="F16" s="4" t="s">
        <v>7</v>
      </c>
      <c r="G16" s="4">
        <v>221</v>
      </c>
      <c r="H16" s="12">
        <f t="shared" si="1"/>
        <v>59.729729729729726</v>
      </c>
      <c r="I16" s="4">
        <f t="shared" si="2"/>
        <v>10</v>
      </c>
      <c r="J16" s="4">
        <v>225</v>
      </c>
      <c r="K16" s="12">
        <f t="shared" si="3"/>
        <v>60.810810810810807</v>
      </c>
      <c r="L16" s="4">
        <f t="shared" si="4"/>
        <v>8</v>
      </c>
      <c r="M16" s="4">
        <v>220.5</v>
      </c>
      <c r="N16" s="12">
        <f t="shared" si="5"/>
        <v>59.594594594594589</v>
      </c>
      <c r="O16" s="4">
        <f t="shared" si="6"/>
        <v>9</v>
      </c>
      <c r="P16" s="4">
        <f t="shared" si="7"/>
        <v>666.5</v>
      </c>
      <c r="Q16" s="12">
        <f t="shared" si="8"/>
        <v>60.04504504504505</v>
      </c>
      <c r="R16" s="4">
        <v>1</v>
      </c>
    </row>
    <row r="17" spans="1:18" ht="22.5" customHeight="1">
      <c r="A17" s="2">
        <f t="shared" si="0"/>
        <v>10</v>
      </c>
      <c r="B17" s="42" t="s">
        <v>119</v>
      </c>
      <c r="C17" s="38">
        <v>1</v>
      </c>
      <c r="D17" s="40" t="s">
        <v>120</v>
      </c>
      <c r="E17" s="39" t="s">
        <v>66</v>
      </c>
      <c r="F17" s="4" t="s">
        <v>7</v>
      </c>
      <c r="G17" s="4">
        <v>219</v>
      </c>
      <c r="H17" s="12">
        <f t="shared" si="1"/>
        <v>59.189189189189186</v>
      </c>
      <c r="I17" s="4">
        <f t="shared" si="2"/>
        <v>11</v>
      </c>
      <c r="J17" s="4">
        <v>224.5</v>
      </c>
      <c r="K17" s="12">
        <f t="shared" si="3"/>
        <v>60.67567567567567</v>
      </c>
      <c r="L17" s="4">
        <f t="shared" si="4"/>
        <v>9</v>
      </c>
      <c r="M17" s="4">
        <v>218.5</v>
      </c>
      <c r="N17" s="12">
        <f t="shared" si="5"/>
        <v>59.054054054054049</v>
      </c>
      <c r="O17" s="4">
        <f t="shared" si="6"/>
        <v>10</v>
      </c>
      <c r="P17" s="4">
        <f t="shared" si="7"/>
        <v>662</v>
      </c>
      <c r="Q17" s="12">
        <f t="shared" si="8"/>
        <v>59.63963963963964</v>
      </c>
      <c r="R17" s="4">
        <v>2</v>
      </c>
    </row>
    <row r="18" spans="1:18" ht="22.5" customHeight="1">
      <c r="A18" s="2">
        <f t="shared" si="0"/>
        <v>11</v>
      </c>
      <c r="B18" s="40" t="s">
        <v>121</v>
      </c>
      <c r="C18" s="38">
        <v>1</v>
      </c>
      <c r="D18" s="40" t="s">
        <v>122</v>
      </c>
      <c r="E18" s="39" t="s">
        <v>27</v>
      </c>
      <c r="F18" s="4" t="s">
        <v>7</v>
      </c>
      <c r="G18" s="4">
        <v>214</v>
      </c>
      <c r="H18" s="12">
        <f t="shared" si="1"/>
        <v>57.837837837837839</v>
      </c>
      <c r="I18" s="4">
        <f t="shared" si="2"/>
        <v>16</v>
      </c>
      <c r="J18" s="27">
        <v>222.5</v>
      </c>
      <c r="K18" s="12">
        <f t="shared" si="3"/>
        <v>60.13513513513513</v>
      </c>
      <c r="L18" s="4">
        <f t="shared" si="4"/>
        <v>10</v>
      </c>
      <c r="M18" s="4">
        <v>217</v>
      </c>
      <c r="N18" s="12">
        <f t="shared" si="5"/>
        <v>58.648648648648646</v>
      </c>
      <c r="O18" s="4">
        <f t="shared" si="6"/>
        <v>11</v>
      </c>
      <c r="P18" s="4">
        <f t="shared" si="7"/>
        <v>653.5</v>
      </c>
      <c r="Q18" s="12">
        <f t="shared" si="8"/>
        <v>58.873873873873876</v>
      </c>
      <c r="R18" s="4">
        <v>2</v>
      </c>
    </row>
    <row r="19" spans="1:18" ht="22.5" customHeight="1">
      <c r="A19" s="2">
        <f t="shared" si="0"/>
        <v>12</v>
      </c>
      <c r="B19" s="37" t="s">
        <v>123</v>
      </c>
      <c r="C19" s="38">
        <v>1</v>
      </c>
      <c r="D19" s="37" t="s">
        <v>124</v>
      </c>
      <c r="E19" s="39" t="s">
        <v>50</v>
      </c>
      <c r="F19" s="4" t="s">
        <v>7</v>
      </c>
      <c r="G19" s="4">
        <v>221.5</v>
      </c>
      <c r="H19" s="12">
        <f t="shared" si="1"/>
        <v>59.864864864864863</v>
      </c>
      <c r="I19" s="4">
        <f t="shared" si="2"/>
        <v>9</v>
      </c>
      <c r="J19" s="4">
        <v>217.5</v>
      </c>
      <c r="K19" s="12">
        <f t="shared" si="3"/>
        <v>58.783783783783782</v>
      </c>
      <c r="L19" s="4">
        <f t="shared" si="4"/>
        <v>15</v>
      </c>
      <c r="M19" s="4">
        <v>212.5</v>
      </c>
      <c r="N19" s="12">
        <f t="shared" si="5"/>
        <v>57.432432432432428</v>
      </c>
      <c r="O19" s="4">
        <f t="shared" si="6"/>
        <v>15</v>
      </c>
      <c r="P19" s="4">
        <f t="shared" si="7"/>
        <v>651.5</v>
      </c>
      <c r="Q19" s="12">
        <f t="shared" si="8"/>
        <v>58.693693693693696</v>
      </c>
      <c r="R19" s="4">
        <v>2</v>
      </c>
    </row>
    <row r="20" spans="1:18" ht="22.5" customHeight="1">
      <c r="A20" s="2">
        <f t="shared" si="0"/>
        <v>13</v>
      </c>
      <c r="B20" s="37" t="s">
        <v>125</v>
      </c>
      <c r="C20" s="38">
        <v>1</v>
      </c>
      <c r="D20" s="37" t="s">
        <v>126</v>
      </c>
      <c r="E20" s="39" t="s">
        <v>50</v>
      </c>
      <c r="F20" s="4" t="s">
        <v>7</v>
      </c>
      <c r="G20" s="4">
        <v>211</v>
      </c>
      <c r="H20" s="12">
        <f t="shared" si="1"/>
        <v>57.027027027027025</v>
      </c>
      <c r="I20" s="4">
        <f t="shared" si="2"/>
        <v>20</v>
      </c>
      <c r="J20" s="4">
        <v>220.5</v>
      </c>
      <c r="K20" s="12">
        <f t="shared" si="3"/>
        <v>59.594594594594589</v>
      </c>
      <c r="L20" s="4">
        <f t="shared" si="4"/>
        <v>12</v>
      </c>
      <c r="M20" s="4">
        <v>216.5</v>
      </c>
      <c r="N20" s="12">
        <f t="shared" si="5"/>
        <v>58.513513513513509</v>
      </c>
      <c r="O20" s="4">
        <f t="shared" si="6"/>
        <v>12</v>
      </c>
      <c r="P20" s="4">
        <f t="shared" si="7"/>
        <v>648</v>
      </c>
      <c r="Q20" s="12">
        <f t="shared" si="8"/>
        <v>58.378378378378379</v>
      </c>
      <c r="R20" s="4">
        <v>2</v>
      </c>
    </row>
    <row r="21" spans="1:18" ht="22.5" customHeight="1">
      <c r="A21" s="2">
        <f t="shared" si="0"/>
        <v>13</v>
      </c>
      <c r="B21" s="40" t="s">
        <v>127</v>
      </c>
      <c r="C21" s="38">
        <v>2</v>
      </c>
      <c r="D21" s="40" t="s">
        <v>128</v>
      </c>
      <c r="E21" s="39" t="s">
        <v>66</v>
      </c>
      <c r="F21" s="4" t="s">
        <v>7</v>
      </c>
      <c r="G21" s="4">
        <v>218.5</v>
      </c>
      <c r="H21" s="12">
        <f t="shared" si="1"/>
        <v>59.054054054054049</v>
      </c>
      <c r="I21" s="4">
        <f t="shared" si="2"/>
        <v>12</v>
      </c>
      <c r="J21" s="4">
        <v>217.5</v>
      </c>
      <c r="K21" s="12">
        <f t="shared" si="3"/>
        <v>58.783783783783782</v>
      </c>
      <c r="L21" s="4">
        <f t="shared" si="4"/>
        <v>15</v>
      </c>
      <c r="M21" s="4">
        <v>212</v>
      </c>
      <c r="N21" s="12">
        <f t="shared" si="5"/>
        <v>57.297297297297291</v>
      </c>
      <c r="O21" s="4">
        <f t="shared" si="6"/>
        <v>17</v>
      </c>
      <c r="P21" s="4">
        <f t="shared" si="7"/>
        <v>648</v>
      </c>
      <c r="Q21" s="12">
        <f t="shared" si="8"/>
        <v>58.378378378378379</v>
      </c>
      <c r="R21" s="4">
        <v>2</v>
      </c>
    </row>
    <row r="22" spans="1:18" ht="22.5" customHeight="1">
      <c r="A22" s="2">
        <f t="shared" si="0"/>
        <v>15</v>
      </c>
      <c r="B22" s="37" t="s">
        <v>129</v>
      </c>
      <c r="C22" s="38">
        <v>1</v>
      </c>
      <c r="D22" s="37" t="s">
        <v>130</v>
      </c>
      <c r="E22" s="39" t="s">
        <v>50</v>
      </c>
      <c r="F22" s="4" t="s">
        <v>7</v>
      </c>
      <c r="G22" s="4">
        <v>217</v>
      </c>
      <c r="H22" s="12">
        <f t="shared" si="1"/>
        <v>58.648648648648646</v>
      </c>
      <c r="I22" s="4">
        <f t="shared" si="2"/>
        <v>13</v>
      </c>
      <c r="J22" s="4">
        <v>214.5</v>
      </c>
      <c r="K22" s="12">
        <f t="shared" si="3"/>
        <v>57.972972972972968</v>
      </c>
      <c r="L22" s="4">
        <f t="shared" si="4"/>
        <v>20</v>
      </c>
      <c r="M22" s="4">
        <v>213</v>
      </c>
      <c r="N22" s="12">
        <f t="shared" si="5"/>
        <v>57.567567567567565</v>
      </c>
      <c r="O22" s="4">
        <f t="shared" si="6"/>
        <v>13</v>
      </c>
      <c r="P22" s="4">
        <f t="shared" si="7"/>
        <v>644.5</v>
      </c>
      <c r="Q22" s="12">
        <f t="shared" si="8"/>
        <v>58.063063063063062</v>
      </c>
      <c r="R22" s="4">
        <v>2</v>
      </c>
    </row>
    <row r="23" spans="1:18" ht="22.5" customHeight="1">
      <c r="A23" s="2">
        <f t="shared" si="0"/>
        <v>16</v>
      </c>
      <c r="B23" s="43" t="s">
        <v>131</v>
      </c>
      <c r="C23" s="38">
        <v>3</v>
      </c>
      <c r="D23" s="40" t="s">
        <v>132</v>
      </c>
      <c r="E23" s="39" t="s">
        <v>27</v>
      </c>
      <c r="F23" s="4" t="s">
        <v>7</v>
      </c>
      <c r="G23" s="4">
        <v>213.5</v>
      </c>
      <c r="H23" s="12">
        <f t="shared" si="1"/>
        <v>57.702702702702702</v>
      </c>
      <c r="I23" s="4">
        <f t="shared" si="2"/>
        <v>18</v>
      </c>
      <c r="J23" s="4">
        <v>218</v>
      </c>
      <c r="K23" s="12">
        <f t="shared" si="3"/>
        <v>58.918918918918919</v>
      </c>
      <c r="L23" s="4">
        <f t="shared" si="4"/>
        <v>14</v>
      </c>
      <c r="M23" s="4">
        <v>212.5</v>
      </c>
      <c r="N23" s="12">
        <f t="shared" si="5"/>
        <v>57.432432432432428</v>
      </c>
      <c r="O23" s="4">
        <f t="shared" si="6"/>
        <v>15</v>
      </c>
      <c r="P23" s="4">
        <f t="shared" si="7"/>
        <v>644</v>
      </c>
      <c r="Q23" s="12">
        <f t="shared" si="8"/>
        <v>58.018018018018019</v>
      </c>
      <c r="R23" s="4">
        <v>2</v>
      </c>
    </row>
    <row r="24" spans="1:18" ht="23.25">
      <c r="A24" s="2">
        <f t="shared" si="0"/>
        <v>16</v>
      </c>
      <c r="B24" s="37" t="s">
        <v>133</v>
      </c>
      <c r="C24" s="38">
        <v>1</v>
      </c>
      <c r="D24" s="37" t="s">
        <v>134</v>
      </c>
      <c r="E24" s="39" t="s">
        <v>50</v>
      </c>
      <c r="F24" s="4" t="s">
        <v>7</v>
      </c>
      <c r="G24" s="4">
        <v>214.5</v>
      </c>
      <c r="H24" s="12">
        <f t="shared" si="1"/>
        <v>57.972972972972968</v>
      </c>
      <c r="I24" s="4">
        <f t="shared" si="2"/>
        <v>15</v>
      </c>
      <c r="J24" s="4">
        <v>218.5</v>
      </c>
      <c r="K24" s="12">
        <f t="shared" si="3"/>
        <v>59.054054054054049</v>
      </c>
      <c r="L24" s="4">
        <f t="shared" si="4"/>
        <v>13</v>
      </c>
      <c r="M24" s="4">
        <v>211</v>
      </c>
      <c r="N24" s="12">
        <f t="shared" si="5"/>
        <v>57.027027027027025</v>
      </c>
      <c r="O24" s="4">
        <f t="shared" si="6"/>
        <v>19</v>
      </c>
      <c r="P24" s="4">
        <f t="shared" si="7"/>
        <v>644</v>
      </c>
      <c r="Q24" s="12">
        <f t="shared" si="8"/>
        <v>58.018018018018019</v>
      </c>
      <c r="R24" s="4">
        <v>2</v>
      </c>
    </row>
    <row r="25" spans="1:18" ht="22.5" customHeight="1">
      <c r="A25" s="2">
        <f t="shared" si="0"/>
        <v>18</v>
      </c>
      <c r="B25" s="40" t="s">
        <v>135</v>
      </c>
      <c r="C25" s="38">
        <v>3</v>
      </c>
      <c r="D25" s="40" t="s">
        <v>136</v>
      </c>
      <c r="E25" s="39" t="s">
        <v>27</v>
      </c>
      <c r="F25" s="4" t="s">
        <v>7</v>
      </c>
      <c r="G25" s="4">
        <v>214</v>
      </c>
      <c r="H25" s="12">
        <f t="shared" si="1"/>
        <v>57.837837837837839</v>
      </c>
      <c r="I25" s="4">
        <f t="shared" si="2"/>
        <v>16</v>
      </c>
      <c r="J25" s="4">
        <v>217.5</v>
      </c>
      <c r="K25" s="12">
        <f t="shared" si="3"/>
        <v>58.783783783783782</v>
      </c>
      <c r="L25" s="4">
        <f t="shared" si="4"/>
        <v>15</v>
      </c>
      <c r="M25" s="4">
        <v>212</v>
      </c>
      <c r="N25" s="12">
        <f t="shared" si="5"/>
        <v>57.297297297297291</v>
      </c>
      <c r="O25" s="4">
        <f t="shared" si="6"/>
        <v>17</v>
      </c>
      <c r="P25" s="4">
        <f t="shared" si="7"/>
        <v>643.5</v>
      </c>
      <c r="Q25" s="12">
        <f t="shared" si="8"/>
        <v>57.972972972972975</v>
      </c>
      <c r="R25" s="4">
        <v>2</v>
      </c>
    </row>
    <row r="26" spans="1:18" ht="22.5">
      <c r="A26" s="2">
        <f t="shared" si="0"/>
        <v>19</v>
      </c>
      <c r="B26" s="40" t="s">
        <v>137</v>
      </c>
      <c r="C26" s="38">
        <v>3</v>
      </c>
      <c r="D26" s="40" t="s">
        <v>138</v>
      </c>
      <c r="E26" s="39" t="s">
        <v>27</v>
      </c>
      <c r="F26" s="4" t="s">
        <v>7</v>
      </c>
      <c r="G26" s="4">
        <v>213</v>
      </c>
      <c r="H26" s="12">
        <f t="shared" si="1"/>
        <v>57.567567567567565</v>
      </c>
      <c r="I26" s="4">
        <f t="shared" si="2"/>
        <v>19</v>
      </c>
      <c r="J26" s="4">
        <v>215.5</v>
      </c>
      <c r="K26" s="12">
        <f t="shared" si="3"/>
        <v>58.243243243243242</v>
      </c>
      <c r="L26" s="4">
        <f t="shared" si="4"/>
        <v>18</v>
      </c>
      <c r="M26" s="4">
        <v>213</v>
      </c>
      <c r="N26" s="12">
        <f t="shared" si="5"/>
        <v>57.567567567567565</v>
      </c>
      <c r="O26" s="4">
        <f t="shared" si="6"/>
        <v>13</v>
      </c>
      <c r="P26" s="4">
        <f t="shared" si="7"/>
        <v>641.5</v>
      </c>
      <c r="Q26" s="12">
        <f t="shared" si="8"/>
        <v>57.792792792792795</v>
      </c>
      <c r="R26" s="4">
        <v>2</v>
      </c>
    </row>
    <row r="27" spans="1:18" ht="22.5">
      <c r="A27" s="2">
        <f t="shared" si="0"/>
        <v>20</v>
      </c>
      <c r="B27" s="40" t="s">
        <v>139</v>
      </c>
      <c r="C27" s="38">
        <v>1</v>
      </c>
      <c r="D27" s="40" t="s">
        <v>128</v>
      </c>
      <c r="E27" s="39" t="s">
        <v>31</v>
      </c>
      <c r="F27" s="4" t="s">
        <v>7</v>
      </c>
      <c r="G27" s="4">
        <v>215</v>
      </c>
      <c r="H27" s="12">
        <f t="shared" si="1"/>
        <v>58.108108108108105</v>
      </c>
      <c r="I27" s="4">
        <f t="shared" si="2"/>
        <v>14</v>
      </c>
      <c r="J27" s="4">
        <v>215</v>
      </c>
      <c r="K27" s="12">
        <f t="shared" si="3"/>
        <v>58.108108108108105</v>
      </c>
      <c r="L27" s="4">
        <f t="shared" si="4"/>
        <v>19</v>
      </c>
      <c r="M27" s="4">
        <v>205.5</v>
      </c>
      <c r="N27" s="12">
        <f t="shared" si="5"/>
        <v>55.54054054054054</v>
      </c>
      <c r="O27" s="4">
        <f t="shared" si="6"/>
        <v>20</v>
      </c>
      <c r="P27" s="4">
        <f t="shared" si="7"/>
        <v>635.5</v>
      </c>
      <c r="Q27" s="12">
        <f t="shared" si="8"/>
        <v>57.252252252252255</v>
      </c>
      <c r="R27" s="4">
        <v>2</v>
      </c>
    </row>
    <row r="29" spans="1:18">
      <c r="B29" t="s">
        <v>22</v>
      </c>
      <c r="K29" t="s">
        <v>33</v>
      </c>
    </row>
    <row r="30" spans="1:18">
      <c r="B30" t="s">
        <v>23</v>
      </c>
      <c r="K30" t="s">
        <v>25</v>
      </c>
    </row>
  </sheetData>
  <mergeCells count="17">
    <mergeCell ref="A6:A7"/>
    <mergeCell ref="B6:B7"/>
    <mergeCell ref="C6:C7"/>
    <mergeCell ref="D6:D7"/>
    <mergeCell ref="E6:E7"/>
    <mergeCell ref="A1:R1"/>
    <mergeCell ref="A2:R2"/>
    <mergeCell ref="A3:R3"/>
    <mergeCell ref="A4:R4"/>
    <mergeCell ref="P5:R5"/>
    <mergeCell ref="R6:R7"/>
    <mergeCell ref="F6:F7"/>
    <mergeCell ref="G6:I6"/>
    <mergeCell ref="J6:L6"/>
    <mergeCell ref="M6:O6"/>
    <mergeCell ref="P6:P7"/>
    <mergeCell ref="Q6:Q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workbookViewId="0">
      <selection activeCell="U11" sqref="U11"/>
    </sheetView>
  </sheetViews>
  <sheetFormatPr defaultRowHeight="15"/>
  <cols>
    <col min="1" max="1" width="3.5703125" customWidth="1"/>
    <col min="2" max="2" width="15.140625" customWidth="1"/>
    <col min="3" max="3" width="3.5703125" customWidth="1"/>
    <col min="4" max="4" width="23.42578125" customWidth="1"/>
    <col min="5" max="5" width="11.140625" customWidth="1"/>
    <col min="6" max="6" width="9.140625" customWidth="1"/>
    <col min="7" max="7" width="4.5703125" customWidth="1"/>
    <col min="8" max="8" width="6.140625" customWidth="1"/>
    <col min="9" max="9" width="2.42578125" customWidth="1"/>
    <col min="10" max="10" width="4.5703125" customWidth="1"/>
    <col min="11" max="11" width="6.140625" customWidth="1"/>
    <col min="12" max="12" width="2.42578125" customWidth="1"/>
    <col min="13" max="13" width="5" customWidth="1"/>
    <col min="14" max="14" width="6.140625" customWidth="1"/>
    <col min="15" max="15" width="2.42578125" customWidth="1"/>
    <col min="16" max="16" width="2.5703125" customWidth="1"/>
    <col min="17" max="17" width="4.7109375" customWidth="1"/>
    <col min="18" max="18" width="6.140625" customWidth="1"/>
  </cols>
  <sheetData>
    <row r="1" spans="1:19" ht="1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9" ht="12.75" customHeight="1">
      <c r="A2" s="95" t="s">
        <v>140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ht="14.25" customHeight="1">
      <c r="A3" s="96" t="s">
        <v>141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9" ht="13.5" customHeight="1">
      <c r="A4" s="97" t="s">
        <v>142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9" ht="12.75" customHeight="1">
      <c r="A5" s="98" t="s">
        <v>0</v>
      </c>
      <c r="B5" s="98"/>
      <c r="C5" s="98"/>
      <c r="D5" s="98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74" t="s">
        <v>96</v>
      </c>
      <c r="Q5" s="74"/>
      <c r="R5" s="74"/>
    </row>
    <row r="6" spans="1:19" ht="11.25" customHeight="1">
      <c r="A6" s="63" t="s">
        <v>10</v>
      </c>
      <c r="B6" s="87" t="s">
        <v>97</v>
      </c>
      <c r="C6" s="63" t="s">
        <v>1</v>
      </c>
      <c r="D6" s="87" t="s">
        <v>98</v>
      </c>
      <c r="E6" s="87" t="s">
        <v>2</v>
      </c>
      <c r="F6" s="87" t="s">
        <v>3</v>
      </c>
      <c r="G6" s="81" t="s">
        <v>13</v>
      </c>
      <c r="H6" s="81"/>
      <c r="I6" s="81"/>
      <c r="J6" s="81" t="s">
        <v>14</v>
      </c>
      <c r="K6" s="81"/>
      <c r="L6" s="81"/>
      <c r="M6" s="81" t="s">
        <v>15</v>
      </c>
      <c r="N6" s="81"/>
      <c r="O6" s="81"/>
      <c r="P6" s="82" t="s">
        <v>143</v>
      </c>
      <c r="Q6" s="63" t="s">
        <v>16</v>
      </c>
      <c r="R6" s="84" t="s">
        <v>17</v>
      </c>
    </row>
    <row r="7" spans="1:19" ht="21" customHeight="1">
      <c r="A7" s="64"/>
      <c r="B7" s="88"/>
      <c r="C7" s="64"/>
      <c r="D7" s="88"/>
      <c r="E7" s="88"/>
      <c r="F7" s="88"/>
      <c r="G7" s="28" t="s">
        <v>19</v>
      </c>
      <c r="H7" s="29" t="s">
        <v>20</v>
      </c>
      <c r="I7" s="30" t="s">
        <v>10</v>
      </c>
      <c r="J7" s="28" t="s">
        <v>19</v>
      </c>
      <c r="K7" s="29" t="s">
        <v>20</v>
      </c>
      <c r="L7" s="30" t="s">
        <v>10</v>
      </c>
      <c r="M7" s="28" t="s">
        <v>19</v>
      </c>
      <c r="N7" s="29" t="s">
        <v>20</v>
      </c>
      <c r="O7" s="30" t="s">
        <v>10</v>
      </c>
      <c r="P7" s="94"/>
      <c r="Q7" s="64"/>
      <c r="R7" s="85"/>
    </row>
    <row r="8" spans="1:19" ht="25.5" customHeight="1">
      <c r="A8" s="4">
        <f>RANK(Q8,Q$8:Q$42,0)</f>
        <v>1</v>
      </c>
      <c r="B8" s="46" t="s">
        <v>144</v>
      </c>
      <c r="C8" s="18">
        <v>2</v>
      </c>
      <c r="D8" s="46" t="s">
        <v>145</v>
      </c>
      <c r="E8" s="39" t="s">
        <v>27</v>
      </c>
      <c r="F8" s="18" t="s">
        <v>7</v>
      </c>
      <c r="G8" s="4">
        <v>158</v>
      </c>
      <c r="H8" s="12">
        <f t="shared" ref="H8:H41" si="0">G8/2.3</f>
        <v>68.695652173913047</v>
      </c>
      <c r="I8" s="4">
        <f t="shared" ref="I8:I41" si="1">RANK(G8,G$8:G$42,0)</f>
        <v>1</v>
      </c>
      <c r="J8" s="27">
        <v>152.5</v>
      </c>
      <c r="K8" s="12">
        <f t="shared" ref="K8:K41" si="2">J8/2.3</f>
        <v>66.304347826086968</v>
      </c>
      <c r="L8" s="4">
        <f t="shared" ref="L8:L41" si="3">RANK(J8,J$8:J$42,0)</f>
        <v>3</v>
      </c>
      <c r="M8" s="4">
        <v>155.5</v>
      </c>
      <c r="N8" s="12">
        <f t="shared" ref="N8:N41" si="4">M8/2.3</f>
        <v>67.608695652173921</v>
      </c>
      <c r="O8" s="4">
        <f t="shared" ref="O8:O41" si="5">RANK(M8,M$8:M$42,0)</f>
        <v>1</v>
      </c>
      <c r="P8" s="4"/>
      <c r="Q8" s="4">
        <f t="shared" ref="Q8:Q41" si="6">G8+J8+M8</f>
        <v>466</v>
      </c>
      <c r="R8" s="12">
        <f t="shared" ref="R8:R41" si="7">Q8/6.9</f>
        <v>67.536231884057969</v>
      </c>
      <c r="S8" s="45"/>
    </row>
    <row r="9" spans="1:19" ht="25.5" customHeight="1">
      <c r="A9" s="4" t="s">
        <v>68</v>
      </c>
      <c r="B9" s="47" t="s">
        <v>146</v>
      </c>
      <c r="C9" s="18" t="s">
        <v>5</v>
      </c>
      <c r="D9" s="46" t="s">
        <v>147</v>
      </c>
      <c r="E9" s="38" t="s">
        <v>31</v>
      </c>
      <c r="F9" s="18" t="s">
        <v>7</v>
      </c>
      <c r="G9" s="27">
        <v>145.5</v>
      </c>
      <c r="H9" s="12">
        <f t="shared" si="0"/>
        <v>63.260869565217398</v>
      </c>
      <c r="I9" s="4">
        <f t="shared" si="1"/>
        <v>5</v>
      </c>
      <c r="J9" s="27">
        <v>160.5</v>
      </c>
      <c r="K9" s="12">
        <f t="shared" si="2"/>
        <v>69.782608695652186</v>
      </c>
      <c r="L9" s="4">
        <f t="shared" si="3"/>
        <v>1</v>
      </c>
      <c r="M9" s="4">
        <v>152</v>
      </c>
      <c r="N9" s="12">
        <f t="shared" si="4"/>
        <v>66.08695652173914</v>
      </c>
      <c r="O9" s="4">
        <f t="shared" si="5"/>
        <v>3</v>
      </c>
      <c r="P9" s="4"/>
      <c r="Q9" s="4">
        <f t="shared" si="6"/>
        <v>458</v>
      </c>
      <c r="R9" s="12">
        <f t="shared" si="7"/>
        <v>66.376811594202891</v>
      </c>
      <c r="S9" s="45"/>
    </row>
    <row r="10" spans="1:19" ht="25.5" customHeight="1">
      <c r="A10" s="4">
        <v>2</v>
      </c>
      <c r="B10" s="46" t="s">
        <v>148</v>
      </c>
      <c r="C10" s="18" t="s">
        <v>89</v>
      </c>
      <c r="D10" s="46" t="s">
        <v>149</v>
      </c>
      <c r="E10" s="39" t="s">
        <v>31</v>
      </c>
      <c r="F10" s="18" t="s">
        <v>7</v>
      </c>
      <c r="G10" s="4">
        <v>144</v>
      </c>
      <c r="H10" s="12">
        <f t="shared" si="0"/>
        <v>62.608695652173921</v>
      </c>
      <c r="I10" s="4">
        <f t="shared" si="1"/>
        <v>8</v>
      </c>
      <c r="J10" s="4">
        <v>153</v>
      </c>
      <c r="K10" s="12">
        <f t="shared" si="2"/>
        <v>66.521739130434781</v>
      </c>
      <c r="L10" s="4">
        <f t="shared" si="3"/>
        <v>2</v>
      </c>
      <c r="M10" s="4">
        <v>152.5</v>
      </c>
      <c r="N10" s="12">
        <f t="shared" si="4"/>
        <v>66.304347826086968</v>
      </c>
      <c r="O10" s="4">
        <f t="shared" si="5"/>
        <v>2</v>
      </c>
      <c r="P10" s="48"/>
      <c r="Q10" s="4">
        <f t="shared" si="6"/>
        <v>449.5</v>
      </c>
      <c r="R10" s="12">
        <f t="shared" si="7"/>
        <v>65.144927536231876</v>
      </c>
      <c r="S10" s="45"/>
    </row>
    <row r="11" spans="1:19" ht="25.5" customHeight="1">
      <c r="A11" s="4">
        <v>3</v>
      </c>
      <c r="B11" s="47" t="s">
        <v>150</v>
      </c>
      <c r="C11" s="18">
        <v>2</v>
      </c>
      <c r="D11" s="46" t="s">
        <v>151</v>
      </c>
      <c r="E11" s="38" t="s">
        <v>152</v>
      </c>
      <c r="F11" s="18" t="s">
        <v>7</v>
      </c>
      <c r="G11" s="4">
        <v>148</v>
      </c>
      <c r="H11" s="12">
        <f t="shared" si="0"/>
        <v>64.34782608695653</v>
      </c>
      <c r="I11" s="4">
        <f t="shared" si="1"/>
        <v>2</v>
      </c>
      <c r="J11" s="4">
        <v>150</v>
      </c>
      <c r="K11" s="12">
        <f t="shared" si="2"/>
        <v>65.217391304347828</v>
      </c>
      <c r="L11" s="4">
        <f t="shared" si="3"/>
        <v>5</v>
      </c>
      <c r="M11" s="4">
        <v>147.5</v>
      </c>
      <c r="N11" s="12">
        <f t="shared" si="4"/>
        <v>64.130434782608702</v>
      </c>
      <c r="O11" s="4">
        <f t="shared" si="5"/>
        <v>7</v>
      </c>
      <c r="P11" s="48"/>
      <c r="Q11" s="4">
        <f t="shared" si="6"/>
        <v>445.5</v>
      </c>
      <c r="R11" s="12">
        <f t="shared" si="7"/>
        <v>64.565217391304344</v>
      </c>
      <c r="S11" s="45"/>
    </row>
    <row r="12" spans="1:19" ht="25.5" customHeight="1">
      <c r="A12" s="4" t="s">
        <v>68</v>
      </c>
      <c r="B12" s="46" t="s">
        <v>153</v>
      </c>
      <c r="C12" s="49"/>
      <c r="D12" s="46" t="s">
        <v>154</v>
      </c>
      <c r="E12" s="38" t="s">
        <v>31</v>
      </c>
      <c r="F12" s="18" t="s">
        <v>7</v>
      </c>
      <c r="G12" s="27">
        <v>147.5</v>
      </c>
      <c r="H12" s="12">
        <f t="shared" si="0"/>
        <v>64.130434782608702</v>
      </c>
      <c r="I12" s="4">
        <f t="shared" si="1"/>
        <v>3</v>
      </c>
      <c r="J12" s="27">
        <v>152.5</v>
      </c>
      <c r="K12" s="12">
        <f t="shared" si="2"/>
        <v>66.304347826086968</v>
      </c>
      <c r="L12" s="4">
        <f t="shared" si="3"/>
        <v>3</v>
      </c>
      <c r="M12" s="27">
        <v>143.5</v>
      </c>
      <c r="N12" s="12">
        <f t="shared" si="4"/>
        <v>62.391304347826093</v>
      </c>
      <c r="O12" s="4">
        <f t="shared" si="5"/>
        <v>11</v>
      </c>
      <c r="P12" s="48"/>
      <c r="Q12" s="4">
        <f t="shared" si="6"/>
        <v>443.5</v>
      </c>
      <c r="R12" s="12">
        <f t="shared" si="7"/>
        <v>64.275362318840578</v>
      </c>
      <c r="S12" s="45"/>
    </row>
    <row r="13" spans="1:19" ht="25.5" customHeight="1">
      <c r="A13" s="4">
        <v>4</v>
      </c>
      <c r="B13" s="46" t="s">
        <v>155</v>
      </c>
      <c r="C13" s="49" t="s">
        <v>89</v>
      </c>
      <c r="D13" s="46" t="s">
        <v>156</v>
      </c>
      <c r="E13" s="38" t="s">
        <v>152</v>
      </c>
      <c r="F13" s="18" t="s">
        <v>7</v>
      </c>
      <c r="G13" s="27">
        <v>144.5</v>
      </c>
      <c r="H13" s="12">
        <f t="shared" si="0"/>
        <v>62.826086956521742</v>
      </c>
      <c r="I13" s="4">
        <f t="shared" si="1"/>
        <v>6</v>
      </c>
      <c r="J13" s="27">
        <v>147.5</v>
      </c>
      <c r="K13" s="12">
        <f t="shared" si="2"/>
        <v>64.130434782608702</v>
      </c>
      <c r="L13" s="4">
        <f t="shared" si="3"/>
        <v>6</v>
      </c>
      <c r="M13" s="4">
        <v>149</v>
      </c>
      <c r="N13" s="12">
        <f t="shared" si="4"/>
        <v>64.782608695652172</v>
      </c>
      <c r="O13" s="4">
        <f t="shared" si="5"/>
        <v>5</v>
      </c>
      <c r="P13" s="48"/>
      <c r="Q13" s="4">
        <f t="shared" si="6"/>
        <v>441</v>
      </c>
      <c r="R13" s="12">
        <f t="shared" si="7"/>
        <v>63.913043478260867</v>
      </c>
      <c r="S13" s="45"/>
    </row>
    <row r="14" spans="1:19" ht="25.5" customHeight="1">
      <c r="A14" s="4">
        <v>5</v>
      </c>
      <c r="B14" s="47" t="s">
        <v>157</v>
      </c>
      <c r="C14" s="18" t="s">
        <v>89</v>
      </c>
      <c r="D14" s="46" t="s">
        <v>158</v>
      </c>
      <c r="E14" s="38" t="s">
        <v>159</v>
      </c>
      <c r="F14" s="18" t="s">
        <v>7</v>
      </c>
      <c r="G14" s="4">
        <v>142</v>
      </c>
      <c r="H14" s="12">
        <f t="shared" si="0"/>
        <v>61.739130434782616</v>
      </c>
      <c r="I14" s="4">
        <f t="shared" si="1"/>
        <v>11</v>
      </c>
      <c r="J14" s="27">
        <v>144.5</v>
      </c>
      <c r="K14" s="12">
        <f t="shared" si="2"/>
        <v>62.826086956521742</v>
      </c>
      <c r="L14" s="4">
        <f t="shared" si="3"/>
        <v>9</v>
      </c>
      <c r="M14" s="4">
        <v>149.5</v>
      </c>
      <c r="N14" s="12">
        <f t="shared" si="4"/>
        <v>65</v>
      </c>
      <c r="O14" s="4">
        <f t="shared" si="5"/>
        <v>4</v>
      </c>
      <c r="P14" s="48"/>
      <c r="Q14" s="4">
        <f t="shared" si="6"/>
        <v>436</v>
      </c>
      <c r="R14" s="12">
        <f t="shared" si="7"/>
        <v>63.188405797101446</v>
      </c>
      <c r="S14" s="45"/>
    </row>
    <row r="15" spans="1:19" ht="25.5" customHeight="1">
      <c r="A15" s="4">
        <v>6</v>
      </c>
      <c r="B15" s="47" t="s">
        <v>160</v>
      </c>
      <c r="C15" s="18" t="s">
        <v>89</v>
      </c>
      <c r="D15" s="46" t="s">
        <v>161</v>
      </c>
      <c r="E15" s="38" t="s">
        <v>159</v>
      </c>
      <c r="F15" s="18" t="s">
        <v>7</v>
      </c>
      <c r="G15" s="27">
        <v>141.5</v>
      </c>
      <c r="H15" s="12">
        <f t="shared" si="0"/>
        <v>61.521739130434788</v>
      </c>
      <c r="I15" s="4">
        <f t="shared" si="1"/>
        <v>12</v>
      </c>
      <c r="J15" s="4">
        <v>146</v>
      </c>
      <c r="K15" s="12">
        <f t="shared" si="2"/>
        <v>63.478260869565226</v>
      </c>
      <c r="L15" s="4">
        <f t="shared" si="3"/>
        <v>7</v>
      </c>
      <c r="M15" s="4">
        <v>147</v>
      </c>
      <c r="N15" s="12">
        <f t="shared" si="4"/>
        <v>63.913043478260875</v>
      </c>
      <c r="O15" s="4">
        <f t="shared" si="5"/>
        <v>8</v>
      </c>
      <c r="P15" s="48"/>
      <c r="Q15" s="4">
        <f t="shared" si="6"/>
        <v>434.5</v>
      </c>
      <c r="R15" s="12">
        <f t="shared" si="7"/>
        <v>62.971014492753618</v>
      </c>
      <c r="S15" s="45"/>
    </row>
    <row r="16" spans="1:19" ht="25.5" customHeight="1">
      <c r="A16" s="4">
        <v>7</v>
      </c>
      <c r="B16" s="47" t="s">
        <v>162</v>
      </c>
      <c r="C16" s="18" t="s">
        <v>89</v>
      </c>
      <c r="D16" s="46" t="s">
        <v>158</v>
      </c>
      <c r="E16" s="38" t="s">
        <v>159</v>
      </c>
      <c r="F16" s="18" t="s">
        <v>7</v>
      </c>
      <c r="G16" s="27">
        <v>143.5</v>
      </c>
      <c r="H16" s="12">
        <f t="shared" si="0"/>
        <v>62.391304347826093</v>
      </c>
      <c r="I16" s="4">
        <f t="shared" si="1"/>
        <v>9</v>
      </c>
      <c r="J16" s="27">
        <v>143.5</v>
      </c>
      <c r="K16" s="12">
        <f t="shared" si="2"/>
        <v>62.391304347826093</v>
      </c>
      <c r="L16" s="4">
        <f t="shared" si="3"/>
        <v>10</v>
      </c>
      <c r="M16" s="4">
        <v>146</v>
      </c>
      <c r="N16" s="12">
        <f t="shared" si="4"/>
        <v>63.478260869565226</v>
      </c>
      <c r="O16" s="4">
        <f t="shared" si="5"/>
        <v>10</v>
      </c>
      <c r="P16" s="48"/>
      <c r="Q16" s="4">
        <f t="shared" si="6"/>
        <v>433</v>
      </c>
      <c r="R16" s="12">
        <f t="shared" si="7"/>
        <v>62.753623188405797</v>
      </c>
      <c r="S16" s="45"/>
    </row>
    <row r="17" spans="1:19" ht="25.5" customHeight="1">
      <c r="A17" s="4">
        <v>8</v>
      </c>
      <c r="B17" s="47" t="s">
        <v>163</v>
      </c>
      <c r="C17" s="18">
        <v>2</v>
      </c>
      <c r="D17" s="46" t="s">
        <v>164</v>
      </c>
      <c r="E17" s="38" t="s">
        <v>50</v>
      </c>
      <c r="F17" s="18" t="s">
        <v>7</v>
      </c>
      <c r="G17" s="27">
        <v>144.5</v>
      </c>
      <c r="H17" s="12">
        <f t="shared" si="0"/>
        <v>62.826086956521742</v>
      </c>
      <c r="I17" s="4">
        <f t="shared" si="1"/>
        <v>6</v>
      </c>
      <c r="J17" s="27">
        <v>141.5</v>
      </c>
      <c r="K17" s="12">
        <f t="shared" si="2"/>
        <v>61.521739130434788</v>
      </c>
      <c r="L17" s="4">
        <f t="shared" si="3"/>
        <v>12</v>
      </c>
      <c r="M17" s="4">
        <v>146.5</v>
      </c>
      <c r="N17" s="12">
        <f t="shared" si="4"/>
        <v>63.695652173913047</v>
      </c>
      <c r="O17" s="4">
        <f t="shared" si="5"/>
        <v>9</v>
      </c>
      <c r="P17" s="4"/>
      <c r="Q17" s="4">
        <f t="shared" si="6"/>
        <v>432.5</v>
      </c>
      <c r="R17" s="12">
        <f t="shared" si="7"/>
        <v>62.681159420289852</v>
      </c>
      <c r="S17" s="45"/>
    </row>
    <row r="18" spans="1:19" ht="25.5" customHeight="1">
      <c r="A18" s="4">
        <v>9</v>
      </c>
      <c r="B18" s="47" t="s">
        <v>165</v>
      </c>
      <c r="C18" s="18">
        <v>3</v>
      </c>
      <c r="D18" s="46" t="s">
        <v>166</v>
      </c>
      <c r="E18" s="38" t="s">
        <v>27</v>
      </c>
      <c r="F18" s="18" t="s">
        <v>7</v>
      </c>
      <c r="G18" s="4">
        <v>146</v>
      </c>
      <c r="H18" s="12">
        <f t="shared" si="0"/>
        <v>63.478260869565226</v>
      </c>
      <c r="I18" s="4">
        <f t="shared" si="1"/>
        <v>4</v>
      </c>
      <c r="J18" s="4">
        <v>141</v>
      </c>
      <c r="K18" s="12">
        <f t="shared" si="2"/>
        <v>61.304347826086961</v>
      </c>
      <c r="L18" s="4">
        <f t="shared" si="3"/>
        <v>13</v>
      </c>
      <c r="M18" s="4">
        <v>143.5</v>
      </c>
      <c r="N18" s="12">
        <f t="shared" si="4"/>
        <v>62.391304347826093</v>
      </c>
      <c r="O18" s="4">
        <f t="shared" si="5"/>
        <v>11</v>
      </c>
      <c r="P18" s="4"/>
      <c r="Q18" s="4">
        <f t="shared" si="6"/>
        <v>430.5</v>
      </c>
      <c r="R18" s="12">
        <f t="shared" si="7"/>
        <v>62.391304347826086</v>
      </c>
      <c r="S18" s="45"/>
    </row>
    <row r="19" spans="1:19" ht="25.5" customHeight="1">
      <c r="A19" s="4">
        <v>9</v>
      </c>
      <c r="B19" s="46" t="s">
        <v>167</v>
      </c>
      <c r="C19" s="49" t="s">
        <v>89</v>
      </c>
      <c r="D19" s="46" t="s">
        <v>168</v>
      </c>
      <c r="E19" s="38" t="s">
        <v>27</v>
      </c>
      <c r="F19" s="18" t="s">
        <v>7</v>
      </c>
      <c r="G19" s="27">
        <v>141.5</v>
      </c>
      <c r="H19" s="12">
        <f t="shared" si="0"/>
        <v>61.521739130434788</v>
      </c>
      <c r="I19" s="4">
        <f t="shared" si="1"/>
        <v>12</v>
      </c>
      <c r="J19" s="4">
        <v>141</v>
      </c>
      <c r="K19" s="12">
        <f t="shared" si="2"/>
        <v>61.304347826086961</v>
      </c>
      <c r="L19" s="4">
        <f t="shared" si="3"/>
        <v>13</v>
      </c>
      <c r="M19" s="4">
        <v>148</v>
      </c>
      <c r="N19" s="12">
        <f t="shared" si="4"/>
        <v>64.34782608695653</v>
      </c>
      <c r="O19" s="4">
        <f t="shared" si="5"/>
        <v>6</v>
      </c>
      <c r="P19" s="4"/>
      <c r="Q19" s="4">
        <f t="shared" si="6"/>
        <v>430.5</v>
      </c>
      <c r="R19" s="12">
        <f t="shared" si="7"/>
        <v>62.391304347826086</v>
      </c>
      <c r="S19" s="45"/>
    </row>
    <row r="20" spans="1:19" ht="25.5" customHeight="1">
      <c r="A20" s="4">
        <v>11</v>
      </c>
      <c r="B20" s="46" t="s">
        <v>169</v>
      </c>
      <c r="C20" s="49">
        <v>2</v>
      </c>
      <c r="D20" s="46" t="s">
        <v>170</v>
      </c>
      <c r="E20" s="38" t="s">
        <v>31</v>
      </c>
      <c r="F20" s="18" t="s">
        <v>7</v>
      </c>
      <c r="G20" s="27">
        <v>140.5</v>
      </c>
      <c r="H20" s="12">
        <f t="shared" si="0"/>
        <v>61.086956521739133</v>
      </c>
      <c r="I20" s="4">
        <f t="shared" si="1"/>
        <v>14</v>
      </c>
      <c r="J20" s="4">
        <v>146</v>
      </c>
      <c r="K20" s="12">
        <f t="shared" si="2"/>
        <v>63.478260869565226</v>
      </c>
      <c r="L20" s="4">
        <f t="shared" si="3"/>
        <v>7</v>
      </c>
      <c r="M20" s="4">
        <v>143</v>
      </c>
      <c r="N20" s="12">
        <f t="shared" si="4"/>
        <v>62.173913043478265</v>
      </c>
      <c r="O20" s="4">
        <f t="shared" si="5"/>
        <v>14</v>
      </c>
      <c r="P20" s="4"/>
      <c r="Q20" s="4">
        <f t="shared" si="6"/>
        <v>429.5</v>
      </c>
      <c r="R20" s="12">
        <f t="shared" si="7"/>
        <v>62.246376811594203</v>
      </c>
      <c r="S20" s="45"/>
    </row>
    <row r="21" spans="1:19" ht="25.5" customHeight="1">
      <c r="A21" s="4">
        <v>12</v>
      </c>
      <c r="B21" s="47" t="s">
        <v>171</v>
      </c>
      <c r="C21" s="18" t="s">
        <v>89</v>
      </c>
      <c r="D21" s="46" t="s">
        <v>172</v>
      </c>
      <c r="E21" s="38" t="s">
        <v>27</v>
      </c>
      <c r="F21" s="18" t="s">
        <v>7</v>
      </c>
      <c r="G21" s="27">
        <v>142.5</v>
      </c>
      <c r="H21" s="12">
        <f t="shared" si="0"/>
        <v>61.956521739130437</v>
      </c>
      <c r="I21" s="4">
        <f t="shared" si="1"/>
        <v>10</v>
      </c>
      <c r="J21" s="4">
        <v>139</v>
      </c>
      <c r="K21" s="12">
        <f t="shared" si="2"/>
        <v>60.434782608695656</v>
      </c>
      <c r="L21" s="4">
        <f t="shared" si="3"/>
        <v>15</v>
      </c>
      <c r="M21" s="4">
        <v>143.5</v>
      </c>
      <c r="N21" s="12">
        <f t="shared" si="4"/>
        <v>62.391304347826093</v>
      </c>
      <c r="O21" s="4">
        <f t="shared" si="5"/>
        <v>11</v>
      </c>
      <c r="P21" s="4"/>
      <c r="Q21" s="4">
        <f t="shared" si="6"/>
        <v>425</v>
      </c>
      <c r="R21" s="12">
        <f t="shared" si="7"/>
        <v>61.594202898550719</v>
      </c>
      <c r="S21" s="45"/>
    </row>
    <row r="22" spans="1:19" ht="25.5" customHeight="1">
      <c r="A22" s="4">
        <v>13</v>
      </c>
      <c r="B22" s="50" t="s">
        <v>173</v>
      </c>
      <c r="C22" s="51" t="s">
        <v>89</v>
      </c>
      <c r="D22" s="50" t="s">
        <v>174</v>
      </c>
      <c r="E22" s="38" t="s">
        <v>175</v>
      </c>
      <c r="F22" s="18" t="s">
        <v>7</v>
      </c>
      <c r="G22" s="4">
        <v>137</v>
      </c>
      <c r="H22" s="12">
        <f t="shared" si="0"/>
        <v>59.565217391304351</v>
      </c>
      <c r="I22" s="4">
        <f t="shared" si="1"/>
        <v>21</v>
      </c>
      <c r="J22" s="4">
        <v>138</v>
      </c>
      <c r="K22" s="12">
        <f t="shared" si="2"/>
        <v>60.000000000000007</v>
      </c>
      <c r="L22" s="4">
        <f t="shared" si="3"/>
        <v>16</v>
      </c>
      <c r="M22" s="4">
        <v>139</v>
      </c>
      <c r="N22" s="12">
        <f t="shared" si="4"/>
        <v>60.434782608695656</v>
      </c>
      <c r="O22" s="4">
        <f t="shared" si="5"/>
        <v>15</v>
      </c>
      <c r="P22" s="48"/>
      <c r="Q22" s="4">
        <f t="shared" si="6"/>
        <v>414</v>
      </c>
      <c r="R22" s="12">
        <f t="shared" si="7"/>
        <v>60</v>
      </c>
      <c r="S22" s="45"/>
    </row>
    <row r="23" spans="1:19" ht="25.5" customHeight="1">
      <c r="A23" s="4">
        <v>14</v>
      </c>
      <c r="B23" s="46" t="s">
        <v>176</v>
      </c>
      <c r="C23" s="49">
        <v>3</v>
      </c>
      <c r="D23" s="46" t="s">
        <v>177</v>
      </c>
      <c r="E23" s="38" t="s">
        <v>27</v>
      </c>
      <c r="F23" s="18" t="s">
        <v>7</v>
      </c>
      <c r="G23" s="27">
        <v>133.5</v>
      </c>
      <c r="H23" s="12">
        <f t="shared" si="0"/>
        <v>58.04347826086957</v>
      </c>
      <c r="I23" s="4">
        <f t="shared" si="1"/>
        <v>24</v>
      </c>
      <c r="J23" s="4">
        <v>142</v>
      </c>
      <c r="K23" s="12">
        <f t="shared" si="2"/>
        <v>61.739130434782616</v>
      </c>
      <c r="L23" s="4">
        <f t="shared" si="3"/>
        <v>11</v>
      </c>
      <c r="M23" s="4">
        <v>138</v>
      </c>
      <c r="N23" s="12">
        <f t="shared" si="4"/>
        <v>60.000000000000007</v>
      </c>
      <c r="O23" s="4">
        <f t="shared" si="5"/>
        <v>18</v>
      </c>
      <c r="P23" s="4"/>
      <c r="Q23" s="4">
        <f t="shared" si="6"/>
        <v>413.5</v>
      </c>
      <c r="R23" s="12">
        <f t="shared" si="7"/>
        <v>59.927536231884055</v>
      </c>
      <c r="S23" s="45"/>
    </row>
    <row r="24" spans="1:19" ht="25.5" customHeight="1">
      <c r="A24" s="4">
        <v>15</v>
      </c>
      <c r="B24" s="46" t="s">
        <v>178</v>
      </c>
      <c r="C24" s="49">
        <v>3</v>
      </c>
      <c r="D24" s="46" t="s">
        <v>179</v>
      </c>
      <c r="E24" s="38" t="s">
        <v>27</v>
      </c>
      <c r="F24" s="18" t="s">
        <v>7</v>
      </c>
      <c r="G24" s="4">
        <v>139</v>
      </c>
      <c r="H24" s="12">
        <f t="shared" si="0"/>
        <v>60.434782608695656</v>
      </c>
      <c r="I24" s="4">
        <f t="shared" si="1"/>
        <v>15</v>
      </c>
      <c r="J24" s="27">
        <v>135.5</v>
      </c>
      <c r="K24" s="12">
        <f t="shared" si="2"/>
        <v>58.913043478260875</v>
      </c>
      <c r="L24" s="4">
        <f t="shared" si="3"/>
        <v>21</v>
      </c>
      <c r="M24" s="4">
        <v>138.5</v>
      </c>
      <c r="N24" s="12">
        <f t="shared" si="4"/>
        <v>60.217391304347828</v>
      </c>
      <c r="O24" s="4">
        <f t="shared" si="5"/>
        <v>17</v>
      </c>
      <c r="P24" s="4"/>
      <c r="Q24" s="4">
        <f t="shared" si="6"/>
        <v>413</v>
      </c>
      <c r="R24" s="12">
        <f t="shared" si="7"/>
        <v>59.85507246376811</v>
      </c>
      <c r="S24" s="45"/>
    </row>
    <row r="25" spans="1:19" ht="25.5" customHeight="1">
      <c r="A25" s="4">
        <v>16</v>
      </c>
      <c r="B25" s="46" t="s">
        <v>180</v>
      </c>
      <c r="C25" s="49" t="s">
        <v>89</v>
      </c>
      <c r="D25" s="46" t="s">
        <v>181</v>
      </c>
      <c r="E25" s="38" t="s">
        <v>27</v>
      </c>
      <c r="F25" s="18" t="s">
        <v>7</v>
      </c>
      <c r="G25" s="4">
        <v>138</v>
      </c>
      <c r="H25" s="12">
        <f t="shared" si="0"/>
        <v>60.000000000000007</v>
      </c>
      <c r="I25" s="4">
        <f t="shared" si="1"/>
        <v>17</v>
      </c>
      <c r="J25" s="27">
        <v>135.5</v>
      </c>
      <c r="K25" s="12">
        <f t="shared" si="2"/>
        <v>58.913043478260875</v>
      </c>
      <c r="L25" s="4">
        <f t="shared" si="3"/>
        <v>21</v>
      </c>
      <c r="M25" s="4">
        <v>139</v>
      </c>
      <c r="N25" s="12">
        <f t="shared" si="4"/>
        <v>60.434782608695656</v>
      </c>
      <c r="O25" s="4">
        <f t="shared" si="5"/>
        <v>15</v>
      </c>
      <c r="P25" s="4"/>
      <c r="Q25" s="4">
        <f t="shared" si="6"/>
        <v>412.5</v>
      </c>
      <c r="R25" s="12">
        <f t="shared" si="7"/>
        <v>59.782608695652172</v>
      </c>
      <c r="S25" s="45"/>
    </row>
    <row r="26" spans="1:19" ht="25.5" customHeight="1">
      <c r="A26" s="4">
        <v>17</v>
      </c>
      <c r="B26" s="46" t="s">
        <v>182</v>
      </c>
      <c r="C26" s="49" t="s">
        <v>89</v>
      </c>
      <c r="D26" s="46" t="s">
        <v>183</v>
      </c>
      <c r="E26" s="38" t="s">
        <v>31</v>
      </c>
      <c r="F26" s="18" t="s">
        <v>7</v>
      </c>
      <c r="G26" s="4">
        <v>139</v>
      </c>
      <c r="H26" s="12">
        <f t="shared" si="0"/>
        <v>60.434782608695656</v>
      </c>
      <c r="I26" s="4">
        <f t="shared" si="1"/>
        <v>15</v>
      </c>
      <c r="J26" s="4">
        <v>137</v>
      </c>
      <c r="K26" s="12">
        <f t="shared" si="2"/>
        <v>59.565217391304351</v>
      </c>
      <c r="L26" s="4">
        <f t="shared" si="3"/>
        <v>17</v>
      </c>
      <c r="M26" s="4">
        <v>134.5</v>
      </c>
      <c r="N26" s="12">
        <f t="shared" si="4"/>
        <v>58.478260869565219</v>
      </c>
      <c r="O26" s="4">
        <f t="shared" si="5"/>
        <v>20</v>
      </c>
      <c r="P26" s="4"/>
      <c r="Q26" s="4">
        <f t="shared" si="6"/>
        <v>410.5</v>
      </c>
      <c r="R26" s="12">
        <f t="shared" si="7"/>
        <v>59.492753623188406</v>
      </c>
      <c r="S26" s="45"/>
    </row>
    <row r="27" spans="1:19" ht="25.5" customHeight="1">
      <c r="A27" s="4">
        <v>18</v>
      </c>
      <c r="B27" s="50" t="s">
        <v>184</v>
      </c>
      <c r="C27" s="51" t="s">
        <v>89</v>
      </c>
      <c r="D27" s="52" t="s">
        <v>185</v>
      </c>
      <c r="E27" s="38" t="s">
        <v>27</v>
      </c>
      <c r="F27" s="18" t="s">
        <v>7</v>
      </c>
      <c r="G27" s="27">
        <v>137.5</v>
      </c>
      <c r="H27" s="12">
        <f t="shared" si="0"/>
        <v>59.782608695652179</v>
      </c>
      <c r="I27" s="4">
        <f t="shared" si="1"/>
        <v>18</v>
      </c>
      <c r="J27" s="27">
        <v>136.5</v>
      </c>
      <c r="K27" s="12">
        <f t="shared" si="2"/>
        <v>59.347826086956523</v>
      </c>
      <c r="L27" s="4">
        <f t="shared" si="3"/>
        <v>18</v>
      </c>
      <c r="M27" s="4">
        <v>134.5</v>
      </c>
      <c r="N27" s="12">
        <f t="shared" si="4"/>
        <v>58.478260869565219</v>
      </c>
      <c r="O27" s="4">
        <f t="shared" si="5"/>
        <v>20</v>
      </c>
      <c r="P27" s="48"/>
      <c r="Q27" s="4">
        <f t="shared" si="6"/>
        <v>408.5</v>
      </c>
      <c r="R27" s="12">
        <f t="shared" si="7"/>
        <v>59.202898550724633</v>
      </c>
      <c r="S27" s="45"/>
    </row>
    <row r="28" spans="1:19" ht="25.5" customHeight="1">
      <c r="A28" s="4">
        <v>19</v>
      </c>
      <c r="B28" s="47" t="s">
        <v>186</v>
      </c>
      <c r="C28" s="18" t="s">
        <v>89</v>
      </c>
      <c r="D28" s="46" t="s">
        <v>187</v>
      </c>
      <c r="E28" s="38" t="s">
        <v>159</v>
      </c>
      <c r="F28" s="18" t="s">
        <v>7</v>
      </c>
      <c r="G28" s="27">
        <v>137.5</v>
      </c>
      <c r="H28" s="12">
        <f t="shared" si="0"/>
        <v>59.782608695652179</v>
      </c>
      <c r="I28" s="4">
        <f t="shared" si="1"/>
        <v>18</v>
      </c>
      <c r="J28" s="4">
        <v>136</v>
      </c>
      <c r="K28" s="12">
        <f t="shared" si="2"/>
        <v>59.130434782608702</v>
      </c>
      <c r="L28" s="4">
        <f t="shared" si="3"/>
        <v>20</v>
      </c>
      <c r="M28" s="4">
        <v>134</v>
      </c>
      <c r="N28" s="12">
        <f t="shared" si="4"/>
        <v>58.260869565217398</v>
      </c>
      <c r="O28" s="4">
        <f t="shared" si="5"/>
        <v>23</v>
      </c>
      <c r="P28" s="48"/>
      <c r="Q28" s="4">
        <f t="shared" si="6"/>
        <v>407.5</v>
      </c>
      <c r="R28" s="12">
        <f t="shared" si="7"/>
        <v>59.05797101449275</v>
      </c>
      <c r="S28" s="45"/>
    </row>
    <row r="29" spans="1:19" ht="25.5" customHeight="1">
      <c r="A29" s="4">
        <v>20</v>
      </c>
      <c r="B29" s="50" t="s">
        <v>188</v>
      </c>
      <c r="C29" s="51" t="s">
        <v>89</v>
      </c>
      <c r="D29" s="50" t="s">
        <v>189</v>
      </c>
      <c r="E29" s="38" t="s">
        <v>27</v>
      </c>
      <c r="F29" s="18" t="s">
        <v>7</v>
      </c>
      <c r="G29" s="4">
        <v>135</v>
      </c>
      <c r="H29" s="12">
        <f t="shared" si="0"/>
        <v>58.695652173913047</v>
      </c>
      <c r="I29" s="4">
        <f t="shared" si="1"/>
        <v>23</v>
      </c>
      <c r="J29" s="27">
        <v>136.5</v>
      </c>
      <c r="K29" s="12">
        <f t="shared" si="2"/>
        <v>59.347826086956523</v>
      </c>
      <c r="L29" s="4">
        <f t="shared" si="3"/>
        <v>18</v>
      </c>
      <c r="M29" s="4">
        <v>134.5</v>
      </c>
      <c r="N29" s="12">
        <f t="shared" si="4"/>
        <v>58.478260869565219</v>
      </c>
      <c r="O29" s="4">
        <f t="shared" si="5"/>
        <v>20</v>
      </c>
      <c r="P29" s="4"/>
      <c r="Q29" s="4">
        <f t="shared" si="6"/>
        <v>406</v>
      </c>
      <c r="R29" s="12">
        <f t="shared" si="7"/>
        <v>58.840579710144922</v>
      </c>
      <c r="S29" s="45"/>
    </row>
    <row r="30" spans="1:19" ht="25.5" customHeight="1">
      <c r="A30" s="4">
        <v>21</v>
      </c>
      <c r="B30" s="47" t="s">
        <v>190</v>
      </c>
      <c r="C30" s="18" t="s">
        <v>89</v>
      </c>
      <c r="D30" s="46" t="s">
        <v>187</v>
      </c>
      <c r="E30" s="38" t="s">
        <v>159</v>
      </c>
      <c r="F30" s="18" t="s">
        <v>7</v>
      </c>
      <c r="G30" s="27">
        <v>136.5</v>
      </c>
      <c r="H30" s="12">
        <f t="shared" si="0"/>
        <v>59.347826086956523</v>
      </c>
      <c r="I30" s="4">
        <f t="shared" si="1"/>
        <v>22</v>
      </c>
      <c r="J30" s="4">
        <v>134</v>
      </c>
      <c r="K30" s="12">
        <f t="shared" si="2"/>
        <v>58.260869565217398</v>
      </c>
      <c r="L30" s="4">
        <f t="shared" si="3"/>
        <v>23</v>
      </c>
      <c r="M30" s="4">
        <v>135</v>
      </c>
      <c r="N30" s="12">
        <f t="shared" si="4"/>
        <v>58.695652173913047</v>
      </c>
      <c r="O30" s="4">
        <f t="shared" si="5"/>
        <v>19</v>
      </c>
      <c r="P30" s="48"/>
      <c r="Q30" s="4">
        <f t="shared" si="6"/>
        <v>405.5</v>
      </c>
      <c r="R30" s="12">
        <f t="shared" si="7"/>
        <v>58.768115942028984</v>
      </c>
      <c r="S30" s="45"/>
    </row>
    <row r="31" spans="1:19" ht="25.5" customHeight="1">
      <c r="A31" s="4">
        <v>21</v>
      </c>
      <c r="B31" s="47" t="s">
        <v>191</v>
      </c>
      <c r="C31" s="18" t="s">
        <v>89</v>
      </c>
      <c r="D31" s="46" t="s">
        <v>192</v>
      </c>
      <c r="E31" s="38" t="s">
        <v>27</v>
      </c>
      <c r="F31" s="18" t="s">
        <v>7</v>
      </c>
      <c r="G31" s="27">
        <v>137.5</v>
      </c>
      <c r="H31" s="12">
        <f t="shared" si="0"/>
        <v>59.782608695652179</v>
      </c>
      <c r="I31" s="4">
        <f t="shared" si="1"/>
        <v>18</v>
      </c>
      <c r="J31" s="27">
        <v>133.5</v>
      </c>
      <c r="K31" s="12">
        <f t="shared" si="2"/>
        <v>58.04347826086957</v>
      </c>
      <c r="L31" s="4">
        <f t="shared" si="3"/>
        <v>24</v>
      </c>
      <c r="M31" s="4">
        <v>132</v>
      </c>
      <c r="N31" s="12">
        <f t="shared" si="4"/>
        <v>57.391304347826093</v>
      </c>
      <c r="O31" s="4">
        <f t="shared" si="5"/>
        <v>24</v>
      </c>
      <c r="P31" s="48"/>
      <c r="Q31" s="4">
        <f t="shared" si="6"/>
        <v>403</v>
      </c>
      <c r="R31" s="12">
        <f t="shared" si="7"/>
        <v>58.405797101449274</v>
      </c>
      <c r="S31" s="45"/>
    </row>
    <row r="32" spans="1:19" ht="25.5" customHeight="1">
      <c r="A32" s="4">
        <v>23</v>
      </c>
      <c r="B32" s="47" t="s">
        <v>193</v>
      </c>
      <c r="C32" s="18" t="s">
        <v>89</v>
      </c>
      <c r="D32" s="46" t="s">
        <v>192</v>
      </c>
      <c r="E32" s="38" t="s">
        <v>27</v>
      </c>
      <c r="F32" s="18" t="s">
        <v>7</v>
      </c>
      <c r="G32" s="4">
        <v>133</v>
      </c>
      <c r="H32" s="12">
        <f t="shared" si="0"/>
        <v>57.826086956521742</v>
      </c>
      <c r="I32" s="4">
        <f t="shared" si="1"/>
        <v>25</v>
      </c>
      <c r="J32" s="4">
        <v>131</v>
      </c>
      <c r="K32" s="12">
        <f t="shared" si="2"/>
        <v>56.956521739130437</v>
      </c>
      <c r="L32" s="4">
        <f t="shared" si="3"/>
        <v>25</v>
      </c>
      <c r="M32" s="4">
        <v>128</v>
      </c>
      <c r="N32" s="12">
        <f t="shared" si="4"/>
        <v>55.652173913043484</v>
      </c>
      <c r="O32" s="4">
        <f t="shared" si="5"/>
        <v>27</v>
      </c>
      <c r="P32" s="48"/>
      <c r="Q32" s="4">
        <f t="shared" si="6"/>
        <v>392</v>
      </c>
      <c r="R32" s="12">
        <f t="shared" si="7"/>
        <v>56.811594202898547</v>
      </c>
      <c r="S32" s="45"/>
    </row>
    <row r="33" spans="1:19" ht="25.5" customHeight="1">
      <c r="A33" s="4">
        <v>24</v>
      </c>
      <c r="B33" s="46" t="s">
        <v>194</v>
      </c>
      <c r="C33" s="49" t="s">
        <v>89</v>
      </c>
      <c r="D33" s="46" t="s">
        <v>195</v>
      </c>
      <c r="E33" s="38" t="s">
        <v>27</v>
      </c>
      <c r="F33" s="18" t="s">
        <v>7</v>
      </c>
      <c r="G33" s="4">
        <v>130</v>
      </c>
      <c r="H33" s="12">
        <f t="shared" si="0"/>
        <v>56.521739130434788</v>
      </c>
      <c r="I33" s="4">
        <f t="shared" si="1"/>
        <v>28</v>
      </c>
      <c r="J33" s="27">
        <v>128.5</v>
      </c>
      <c r="K33" s="12">
        <f t="shared" si="2"/>
        <v>55.869565217391312</v>
      </c>
      <c r="L33" s="4">
        <f t="shared" si="3"/>
        <v>28</v>
      </c>
      <c r="M33" s="4">
        <v>130</v>
      </c>
      <c r="N33" s="12">
        <f t="shared" si="4"/>
        <v>56.521739130434788</v>
      </c>
      <c r="O33" s="4">
        <f t="shared" si="5"/>
        <v>25</v>
      </c>
      <c r="P33" s="48"/>
      <c r="Q33" s="4">
        <f t="shared" si="6"/>
        <v>388.5</v>
      </c>
      <c r="R33" s="12">
        <f t="shared" si="7"/>
        <v>56.304347826086953</v>
      </c>
      <c r="S33" s="45"/>
    </row>
    <row r="34" spans="1:19" ht="25.5" customHeight="1">
      <c r="A34" s="4">
        <v>25</v>
      </c>
      <c r="B34" s="47" t="s">
        <v>196</v>
      </c>
      <c r="C34" s="18" t="s">
        <v>89</v>
      </c>
      <c r="D34" s="46" t="s">
        <v>197</v>
      </c>
      <c r="E34" s="38" t="s">
        <v>175</v>
      </c>
      <c r="F34" s="18" t="s">
        <v>7</v>
      </c>
      <c r="G34" s="27">
        <v>129.5</v>
      </c>
      <c r="H34" s="12">
        <f t="shared" si="0"/>
        <v>56.304347826086961</v>
      </c>
      <c r="I34" s="4">
        <f t="shared" si="1"/>
        <v>29</v>
      </c>
      <c r="J34" s="4">
        <v>130</v>
      </c>
      <c r="K34" s="12">
        <f t="shared" si="2"/>
        <v>56.521739130434788</v>
      </c>
      <c r="L34" s="4">
        <f t="shared" si="3"/>
        <v>27</v>
      </c>
      <c r="M34" s="4">
        <v>127</v>
      </c>
      <c r="N34" s="12">
        <f t="shared" si="4"/>
        <v>55.217391304347828</v>
      </c>
      <c r="O34" s="4">
        <f t="shared" si="5"/>
        <v>28</v>
      </c>
      <c r="P34" s="48"/>
      <c r="Q34" s="4">
        <f t="shared" si="6"/>
        <v>386.5</v>
      </c>
      <c r="R34" s="12">
        <f t="shared" si="7"/>
        <v>56.014492753623188</v>
      </c>
      <c r="S34" s="45"/>
    </row>
    <row r="35" spans="1:19" ht="25.5" customHeight="1">
      <c r="A35" s="4">
        <v>26</v>
      </c>
      <c r="B35" s="46" t="s">
        <v>198</v>
      </c>
      <c r="C35" s="49" t="s">
        <v>89</v>
      </c>
      <c r="D35" s="46" t="s">
        <v>195</v>
      </c>
      <c r="E35" s="38" t="s">
        <v>27</v>
      </c>
      <c r="F35" s="18" t="s">
        <v>7</v>
      </c>
      <c r="G35" s="4">
        <v>127</v>
      </c>
      <c r="H35" s="12">
        <f t="shared" si="0"/>
        <v>55.217391304347828</v>
      </c>
      <c r="I35" s="4">
        <f t="shared" si="1"/>
        <v>30</v>
      </c>
      <c r="J35" s="4">
        <v>125</v>
      </c>
      <c r="K35" s="12">
        <f t="shared" si="2"/>
        <v>54.347826086956523</v>
      </c>
      <c r="L35" s="4">
        <f t="shared" si="3"/>
        <v>30</v>
      </c>
      <c r="M35" s="4">
        <v>129.5</v>
      </c>
      <c r="N35" s="12">
        <f t="shared" si="4"/>
        <v>56.304347826086961</v>
      </c>
      <c r="O35" s="4">
        <f t="shared" si="5"/>
        <v>26</v>
      </c>
      <c r="P35" s="4"/>
      <c r="Q35" s="4">
        <f t="shared" si="6"/>
        <v>381.5</v>
      </c>
      <c r="R35" s="12">
        <f t="shared" si="7"/>
        <v>55.289855072463766</v>
      </c>
      <c r="S35" s="45"/>
    </row>
    <row r="36" spans="1:19" ht="25.5" customHeight="1">
      <c r="A36" s="4">
        <v>27</v>
      </c>
      <c r="B36" s="46" t="s">
        <v>199</v>
      </c>
      <c r="C36" s="49">
        <v>3</v>
      </c>
      <c r="D36" s="46" t="s">
        <v>181</v>
      </c>
      <c r="E36" s="38" t="s">
        <v>27</v>
      </c>
      <c r="F36" s="18" t="s">
        <v>7</v>
      </c>
      <c r="G36" s="4">
        <v>126</v>
      </c>
      <c r="H36" s="12">
        <f t="shared" si="0"/>
        <v>54.782608695652179</v>
      </c>
      <c r="I36" s="4">
        <f t="shared" si="1"/>
        <v>31</v>
      </c>
      <c r="J36" s="27">
        <v>128.5</v>
      </c>
      <c r="K36" s="12">
        <f t="shared" si="2"/>
        <v>55.869565217391312</v>
      </c>
      <c r="L36" s="4">
        <f t="shared" si="3"/>
        <v>28</v>
      </c>
      <c r="M36" s="4">
        <v>126.5</v>
      </c>
      <c r="N36" s="12">
        <f t="shared" si="4"/>
        <v>55.000000000000007</v>
      </c>
      <c r="O36" s="4">
        <f t="shared" si="5"/>
        <v>29</v>
      </c>
      <c r="P36" s="4"/>
      <c r="Q36" s="4">
        <f t="shared" si="6"/>
        <v>381</v>
      </c>
      <c r="R36" s="12">
        <f t="shared" si="7"/>
        <v>55.217391304347821</v>
      </c>
      <c r="S36" s="45"/>
    </row>
    <row r="37" spans="1:19" ht="25.5" customHeight="1">
      <c r="A37" s="4">
        <v>28</v>
      </c>
      <c r="B37" s="53" t="s">
        <v>200</v>
      </c>
      <c r="C37" s="18" t="s">
        <v>89</v>
      </c>
      <c r="D37" s="50" t="s">
        <v>189</v>
      </c>
      <c r="E37" s="39" t="s">
        <v>27</v>
      </c>
      <c r="F37" s="18" t="s">
        <v>7</v>
      </c>
      <c r="G37" s="27">
        <v>130.5</v>
      </c>
      <c r="H37" s="12">
        <f t="shared" si="0"/>
        <v>56.739130434782616</v>
      </c>
      <c r="I37" s="4">
        <f t="shared" si="1"/>
        <v>27</v>
      </c>
      <c r="J37" s="27">
        <v>130.5</v>
      </c>
      <c r="K37" s="12">
        <f t="shared" si="2"/>
        <v>56.739130434782616</v>
      </c>
      <c r="L37" s="4">
        <f t="shared" si="3"/>
        <v>26</v>
      </c>
      <c r="M37" s="4">
        <v>118.5</v>
      </c>
      <c r="N37" s="12">
        <f t="shared" si="4"/>
        <v>51.521739130434788</v>
      </c>
      <c r="O37" s="4">
        <f t="shared" si="5"/>
        <v>32</v>
      </c>
      <c r="P37" s="4"/>
      <c r="Q37" s="4">
        <f t="shared" si="6"/>
        <v>379.5</v>
      </c>
      <c r="R37" s="12">
        <f t="shared" si="7"/>
        <v>55</v>
      </c>
      <c r="S37" s="45"/>
    </row>
    <row r="38" spans="1:19" ht="25.5" customHeight="1">
      <c r="A38" s="4">
        <v>29</v>
      </c>
      <c r="B38" s="47" t="s">
        <v>201</v>
      </c>
      <c r="C38" s="18">
        <v>2</v>
      </c>
      <c r="D38" s="46" t="s">
        <v>202</v>
      </c>
      <c r="E38" s="38" t="s">
        <v>50</v>
      </c>
      <c r="F38" s="18" t="s">
        <v>7</v>
      </c>
      <c r="G38" s="27">
        <v>132.5</v>
      </c>
      <c r="H38" s="12">
        <f t="shared" si="0"/>
        <v>57.608695652173914</v>
      </c>
      <c r="I38" s="4">
        <f t="shared" si="1"/>
        <v>26</v>
      </c>
      <c r="J38" s="4">
        <v>121</v>
      </c>
      <c r="K38" s="12">
        <f t="shared" si="2"/>
        <v>52.608695652173914</v>
      </c>
      <c r="L38" s="4">
        <f t="shared" si="3"/>
        <v>32</v>
      </c>
      <c r="M38" s="4">
        <v>120.5</v>
      </c>
      <c r="N38" s="12">
        <f t="shared" si="4"/>
        <v>52.391304347826093</v>
      </c>
      <c r="O38" s="4">
        <f t="shared" si="5"/>
        <v>30</v>
      </c>
      <c r="P38" s="4"/>
      <c r="Q38" s="4">
        <f t="shared" si="6"/>
        <v>374</v>
      </c>
      <c r="R38" s="12">
        <f t="shared" si="7"/>
        <v>54.202898550724633</v>
      </c>
      <c r="S38" s="45"/>
    </row>
    <row r="39" spans="1:19" ht="25.5" customHeight="1">
      <c r="A39" s="4">
        <v>30</v>
      </c>
      <c r="B39" s="47" t="s">
        <v>203</v>
      </c>
      <c r="C39" s="18">
        <v>2</v>
      </c>
      <c r="D39" s="46" t="s">
        <v>204</v>
      </c>
      <c r="E39" s="38" t="s">
        <v>50</v>
      </c>
      <c r="F39" s="18" t="s">
        <v>7</v>
      </c>
      <c r="G39" s="4">
        <v>122</v>
      </c>
      <c r="H39" s="12">
        <f t="shared" si="0"/>
        <v>53.04347826086957</v>
      </c>
      <c r="I39" s="4">
        <f t="shared" si="1"/>
        <v>33</v>
      </c>
      <c r="J39" s="27">
        <v>124.5</v>
      </c>
      <c r="K39" s="12">
        <f t="shared" si="2"/>
        <v>54.130434782608702</v>
      </c>
      <c r="L39" s="4">
        <f t="shared" si="3"/>
        <v>31</v>
      </c>
      <c r="M39" s="4">
        <v>119.5</v>
      </c>
      <c r="N39" s="12">
        <f t="shared" si="4"/>
        <v>51.956521739130437</v>
      </c>
      <c r="O39" s="4">
        <f t="shared" si="5"/>
        <v>31</v>
      </c>
      <c r="P39" s="4"/>
      <c r="Q39" s="4">
        <f t="shared" si="6"/>
        <v>366</v>
      </c>
      <c r="R39" s="12">
        <f t="shared" si="7"/>
        <v>53.043478260869563</v>
      </c>
      <c r="S39" s="45"/>
    </row>
    <row r="40" spans="1:19" ht="25.5" customHeight="1">
      <c r="A40" s="4">
        <v>31</v>
      </c>
      <c r="B40" s="50" t="s">
        <v>205</v>
      </c>
      <c r="C40" s="51" t="s">
        <v>89</v>
      </c>
      <c r="D40" s="52" t="s">
        <v>185</v>
      </c>
      <c r="E40" s="38" t="s">
        <v>27</v>
      </c>
      <c r="F40" s="18" t="s">
        <v>7</v>
      </c>
      <c r="G40" s="27">
        <v>122.5</v>
      </c>
      <c r="H40" s="12">
        <f t="shared" si="0"/>
        <v>53.260869565217398</v>
      </c>
      <c r="I40" s="4">
        <f t="shared" si="1"/>
        <v>32</v>
      </c>
      <c r="J40" s="27">
        <v>117.5</v>
      </c>
      <c r="K40" s="12">
        <f t="shared" si="2"/>
        <v>51.086956521739133</v>
      </c>
      <c r="L40" s="4">
        <f t="shared" si="3"/>
        <v>34</v>
      </c>
      <c r="M40" s="4">
        <v>115.5</v>
      </c>
      <c r="N40" s="12">
        <f t="shared" si="4"/>
        <v>50.217391304347828</v>
      </c>
      <c r="O40" s="4">
        <f t="shared" si="5"/>
        <v>33</v>
      </c>
      <c r="P40" s="48"/>
      <c r="Q40" s="4">
        <f t="shared" si="6"/>
        <v>355.5</v>
      </c>
      <c r="R40" s="12">
        <f t="shared" si="7"/>
        <v>51.521739130434781</v>
      </c>
      <c r="S40" s="45"/>
    </row>
    <row r="41" spans="1:19" ht="25.5" customHeight="1">
      <c r="A41" s="4">
        <v>32</v>
      </c>
      <c r="B41" s="46" t="s">
        <v>206</v>
      </c>
      <c r="C41" s="49" t="s">
        <v>89</v>
      </c>
      <c r="D41" s="46" t="s">
        <v>207</v>
      </c>
      <c r="E41" s="38" t="s">
        <v>27</v>
      </c>
      <c r="F41" s="18" t="s">
        <v>7</v>
      </c>
      <c r="G41" s="4">
        <v>120</v>
      </c>
      <c r="H41" s="12">
        <f t="shared" si="0"/>
        <v>52.173913043478265</v>
      </c>
      <c r="I41" s="4">
        <f t="shared" si="1"/>
        <v>34</v>
      </c>
      <c r="J41" s="27">
        <v>118.5</v>
      </c>
      <c r="K41" s="12">
        <f t="shared" si="2"/>
        <v>51.521739130434788</v>
      </c>
      <c r="L41" s="4">
        <f t="shared" si="3"/>
        <v>33</v>
      </c>
      <c r="M41" s="4">
        <v>113.5</v>
      </c>
      <c r="N41" s="12">
        <f t="shared" si="4"/>
        <v>49.347826086956523</v>
      </c>
      <c r="O41" s="4">
        <f t="shared" si="5"/>
        <v>34</v>
      </c>
      <c r="P41" s="4"/>
      <c r="Q41" s="4">
        <f t="shared" si="6"/>
        <v>352</v>
      </c>
      <c r="R41" s="12">
        <f t="shared" si="7"/>
        <v>51.014492753623188</v>
      </c>
      <c r="S41" s="45"/>
    </row>
    <row r="42" spans="1:19" ht="25.5" customHeight="1">
      <c r="A42" s="4"/>
      <c r="B42" s="46" t="s">
        <v>208</v>
      </c>
      <c r="C42" s="49" t="s">
        <v>89</v>
      </c>
      <c r="D42" s="46" t="s">
        <v>209</v>
      </c>
      <c r="E42" s="38" t="s">
        <v>27</v>
      </c>
      <c r="F42" s="18" t="s">
        <v>7</v>
      </c>
      <c r="G42" s="91" t="s">
        <v>210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45"/>
    </row>
    <row r="43" spans="1:19" ht="25.5" customHeight="1">
      <c r="A43" s="24"/>
      <c r="B43" s="54"/>
      <c r="C43" s="55"/>
      <c r="D43" s="54"/>
      <c r="E43" s="56"/>
      <c r="F43" s="26"/>
      <c r="G43" s="24"/>
      <c r="H43" s="25"/>
      <c r="I43" s="24"/>
      <c r="J43" s="24"/>
      <c r="K43" s="25"/>
      <c r="L43" s="24"/>
      <c r="M43" s="24"/>
      <c r="N43" s="25"/>
      <c r="O43" s="24"/>
      <c r="P43" s="57"/>
      <c r="Q43" s="24"/>
      <c r="R43" s="25"/>
      <c r="S43" s="45"/>
    </row>
    <row r="44" spans="1:19" ht="14.25" customHeight="1">
      <c r="B44" s="58" t="s">
        <v>22</v>
      </c>
      <c r="M44" t="s">
        <v>33</v>
      </c>
    </row>
    <row r="45" spans="1:19" ht="15.75" customHeight="1">
      <c r="B45" s="58" t="s">
        <v>211</v>
      </c>
      <c r="M45" t="s">
        <v>25</v>
      </c>
    </row>
  </sheetData>
  <mergeCells count="19">
    <mergeCell ref="F6:F7"/>
    <mergeCell ref="A1:R1"/>
    <mergeCell ref="A2:R2"/>
    <mergeCell ref="A3:R3"/>
    <mergeCell ref="A4:R4"/>
    <mergeCell ref="A5:D5"/>
    <mergeCell ref="P5:R5"/>
    <mergeCell ref="A6:A7"/>
    <mergeCell ref="B6:B7"/>
    <mergeCell ref="C6:C7"/>
    <mergeCell ref="D6:D7"/>
    <mergeCell ref="E6:E7"/>
    <mergeCell ref="G42:R42"/>
    <mergeCell ref="G6:I6"/>
    <mergeCell ref="J6:L6"/>
    <mergeCell ref="M6:O6"/>
    <mergeCell ref="P6:P7"/>
    <mergeCell ref="Q6:Q7"/>
    <mergeCell ref="R6:R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U10" sqref="U10"/>
    </sheetView>
  </sheetViews>
  <sheetFormatPr defaultRowHeight="15"/>
  <cols>
    <col min="1" max="1" width="4.85546875" customWidth="1"/>
    <col min="2" max="2" width="15.28515625" customWidth="1"/>
    <col min="3" max="3" width="5" customWidth="1"/>
    <col min="4" max="4" width="23.42578125" customWidth="1"/>
    <col min="5" max="5" width="10.7109375" customWidth="1"/>
    <col min="6" max="6" width="10.28515625" customWidth="1"/>
    <col min="7" max="7" width="6" customWidth="1"/>
    <col min="8" max="8" width="7" customWidth="1"/>
    <col min="9" max="9" width="3.28515625" customWidth="1"/>
    <col min="10" max="10" width="5.7109375" customWidth="1"/>
    <col min="11" max="11" width="7" customWidth="1"/>
    <col min="12" max="12" width="3.5703125" customWidth="1"/>
    <col min="13" max="14" width="7" customWidth="1"/>
    <col min="15" max="15" width="4" customWidth="1"/>
    <col min="16" max="16" width="3.7109375" customWidth="1"/>
    <col min="17" max="18" width="7" customWidth="1"/>
  </cols>
  <sheetData>
    <row r="1" spans="1:18" ht="18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A2" s="95" t="s">
        <v>140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>
      <c r="A3" s="96" t="s">
        <v>212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>
      <c r="A4" s="97" t="s">
        <v>213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5.75">
      <c r="A5" s="98" t="s">
        <v>0</v>
      </c>
      <c r="B5" s="98"/>
      <c r="C5" s="98"/>
      <c r="D5" s="98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74" t="s">
        <v>96</v>
      </c>
      <c r="Q5" s="74"/>
      <c r="R5" s="74"/>
    </row>
    <row r="6" spans="1:18">
      <c r="A6" s="63" t="s">
        <v>10</v>
      </c>
      <c r="B6" s="87" t="s">
        <v>97</v>
      </c>
      <c r="C6" s="63" t="s">
        <v>1</v>
      </c>
      <c r="D6" s="87" t="s">
        <v>98</v>
      </c>
      <c r="E6" s="87" t="s">
        <v>2</v>
      </c>
      <c r="F6" s="87" t="s">
        <v>3</v>
      </c>
      <c r="G6" s="81" t="s">
        <v>13</v>
      </c>
      <c r="H6" s="81"/>
      <c r="I6" s="81"/>
      <c r="J6" s="81" t="s">
        <v>14</v>
      </c>
      <c r="K6" s="81"/>
      <c r="L6" s="81"/>
      <c r="M6" s="81" t="s">
        <v>15</v>
      </c>
      <c r="N6" s="81"/>
      <c r="O6" s="81"/>
      <c r="P6" s="82" t="s">
        <v>143</v>
      </c>
      <c r="Q6" s="63" t="s">
        <v>16</v>
      </c>
      <c r="R6" s="84" t="s">
        <v>17</v>
      </c>
    </row>
    <row r="7" spans="1:18" ht="41.25" customHeight="1">
      <c r="A7" s="64"/>
      <c r="B7" s="88"/>
      <c r="C7" s="64"/>
      <c r="D7" s="88"/>
      <c r="E7" s="88"/>
      <c r="F7" s="88"/>
      <c r="G7" s="28" t="s">
        <v>19</v>
      </c>
      <c r="H7" s="29" t="s">
        <v>20</v>
      </c>
      <c r="I7" s="30" t="s">
        <v>10</v>
      </c>
      <c r="J7" s="28" t="s">
        <v>19</v>
      </c>
      <c r="K7" s="29" t="s">
        <v>20</v>
      </c>
      <c r="L7" s="30" t="s">
        <v>10</v>
      </c>
      <c r="M7" s="28" t="s">
        <v>19</v>
      </c>
      <c r="N7" s="29" t="s">
        <v>20</v>
      </c>
      <c r="O7" s="30" t="s">
        <v>10</v>
      </c>
      <c r="P7" s="94"/>
      <c r="Q7" s="64"/>
      <c r="R7" s="85"/>
    </row>
    <row r="8" spans="1:18" ht="30" customHeight="1">
      <c r="A8" s="4">
        <f>RANK(Q8,Q$8:Q$12,0)</f>
        <v>1</v>
      </c>
      <c r="B8" s="46" t="s">
        <v>214</v>
      </c>
      <c r="C8" s="49"/>
      <c r="D8" s="46" t="s">
        <v>215</v>
      </c>
      <c r="E8" s="38" t="s">
        <v>216</v>
      </c>
      <c r="F8" s="18" t="s">
        <v>7</v>
      </c>
      <c r="G8" s="4">
        <v>111</v>
      </c>
      <c r="H8" s="12">
        <f>G8/1.7</f>
        <v>65.294117647058826</v>
      </c>
      <c r="I8" s="4">
        <f>RANK(G8,G$8:G$12,0)</f>
        <v>1</v>
      </c>
      <c r="J8" s="27">
        <v>110.5</v>
      </c>
      <c r="K8" s="12">
        <f>J8/1.7</f>
        <v>65</v>
      </c>
      <c r="L8" s="4">
        <f>RANK(J8,J$8:J$12,0)</f>
        <v>1</v>
      </c>
      <c r="M8" s="4">
        <v>112.5</v>
      </c>
      <c r="N8" s="12">
        <f>M8/1.7</f>
        <v>66.17647058823529</v>
      </c>
      <c r="O8" s="4">
        <f>RANK(M8,M$8:M$12,0)</f>
        <v>1</v>
      </c>
      <c r="P8" s="4"/>
      <c r="Q8" s="4">
        <f>G8+J8+M8</f>
        <v>334</v>
      </c>
      <c r="R8" s="12">
        <f>Q8/5.1</f>
        <v>65.490196078431381</v>
      </c>
    </row>
    <row r="9" spans="1:18" ht="24.75">
      <c r="A9" s="4">
        <f>RANK(Q9,Q$8:Q$12,0)</f>
        <v>2</v>
      </c>
      <c r="B9" s="46" t="s">
        <v>217</v>
      </c>
      <c r="C9" s="49"/>
      <c r="D9" s="46" t="s">
        <v>215</v>
      </c>
      <c r="E9" s="38" t="s">
        <v>216</v>
      </c>
      <c r="F9" s="18" t="s">
        <v>7</v>
      </c>
      <c r="G9" s="4">
        <v>111</v>
      </c>
      <c r="H9" s="12">
        <f>G9/1.7</f>
        <v>65.294117647058826</v>
      </c>
      <c r="I9" s="4">
        <f>RANK(G9,G$8:G$12,0)</f>
        <v>1</v>
      </c>
      <c r="J9" s="27">
        <v>110</v>
      </c>
      <c r="K9" s="12">
        <f>J9/1.7</f>
        <v>64.705882352941174</v>
      </c>
      <c r="L9" s="4">
        <f>RANK(J9,J$8:J$12,0)</f>
        <v>2</v>
      </c>
      <c r="M9" s="4">
        <v>110</v>
      </c>
      <c r="N9" s="12">
        <f>M9/1.7</f>
        <v>64.705882352941174</v>
      </c>
      <c r="O9" s="4">
        <f>RANK(M9,M$8:M$12,0)</f>
        <v>4</v>
      </c>
      <c r="P9" s="4"/>
      <c r="Q9" s="4">
        <f>G9+J9+M9</f>
        <v>331</v>
      </c>
      <c r="R9" s="12">
        <f>Q9/5.1</f>
        <v>64.901960784313729</v>
      </c>
    </row>
    <row r="10" spans="1:18" ht="24.75">
      <c r="A10" s="4">
        <f>RANK(Q10,Q$8:Q$12,0)</f>
        <v>3</v>
      </c>
      <c r="B10" s="46" t="s">
        <v>218</v>
      </c>
      <c r="C10" s="49"/>
      <c r="D10" s="46" t="s">
        <v>219</v>
      </c>
      <c r="E10" s="38" t="s">
        <v>216</v>
      </c>
      <c r="F10" s="18" t="s">
        <v>7</v>
      </c>
      <c r="G10" s="4">
        <v>108</v>
      </c>
      <c r="H10" s="12">
        <f>G10/1.7</f>
        <v>63.529411764705884</v>
      </c>
      <c r="I10" s="4">
        <f>RANK(G10,G$8:G$12,0)</f>
        <v>3</v>
      </c>
      <c r="J10" s="27">
        <v>109.5</v>
      </c>
      <c r="K10" s="12">
        <f>J10/1.7</f>
        <v>64.411764705882348</v>
      </c>
      <c r="L10" s="4">
        <f>RANK(J10,J$8:J$12,0)</f>
        <v>3</v>
      </c>
      <c r="M10" s="4">
        <v>111</v>
      </c>
      <c r="N10" s="12">
        <f>M10/1.7</f>
        <v>65.294117647058826</v>
      </c>
      <c r="O10" s="4">
        <f>RANK(M10,M$8:M$12,0)</f>
        <v>2</v>
      </c>
      <c r="P10" s="4"/>
      <c r="Q10" s="4">
        <f>G10+J10+M10</f>
        <v>328.5</v>
      </c>
      <c r="R10" s="12">
        <f>Q10/5.1</f>
        <v>64.411764705882362</v>
      </c>
    </row>
    <row r="11" spans="1:18" ht="24.75">
      <c r="A11" s="4">
        <f>RANK(Q11,Q$8:Q$12,0)</f>
        <v>4</v>
      </c>
      <c r="B11" s="46" t="s">
        <v>220</v>
      </c>
      <c r="C11" s="49"/>
      <c r="D11" s="46" t="s">
        <v>219</v>
      </c>
      <c r="E11" s="38" t="s">
        <v>216</v>
      </c>
      <c r="F11" s="18" t="s">
        <v>7</v>
      </c>
      <c r="G11" s="4">
        <v>106.5</v>
      </c>
      <c r="H11" s="12">
        <f>G11/1.7</f>
        <v>62.647058823529413</v>
      </c>
      <c r="I11" s="4">
        <f>RANK(G11,G$8:G$12,0)</f>
        <v>4</v>
      </c>
      <c r="J11" s="27">
        <v>107.5</v>
      </c>
      <c r="K11" s="12">
        <f>J11/1.7</f>
        <v>63.235294117647058</v>
      </c>
      <c r="L11" s="4">
        <f>RANK(J11,J$8:J$12,0)</f>
        <v>4</v>
      </c>
      <c r="M11" s="4">
        <v>111</v>
      </c>
      <c r="N11" s="12">
        <f>M11/1.7</f>
        <v>65.294117647058826</v>
      </c>
      <c r="O11" s="4">
        <f>RANK(M11,M$8:M$12,0)</f>
        <v>2</v>
      </c>
      <c r="P11" s="4"/>
      <c r="Q11" s="4">
        <f>G11+J11+M11</f>
        <v>325</v>
      </c>
      <c r="R11" s="12">
        <f>Q11/5.1</f>
        <v>63.725490196078432</v>
      </c>
    </row>
    <row r="12" spans="1:18" ht="24.75">
      <c r="A12" s="4">
        <f>RANK(Q12,Q$8:Q$12,0)</f>
        <v>5</v>
      </c>
      <c r="B12" s="46" t="s">
        <v>221</v>
      </c>
      <c r="C12" s="49"/>
      <c r="D12" s="46" t="s">
        <v>219</v>
      </c>
      <c r="E12" s="38" t="s">
        <v>216</v>
      </c>
      <c r="F12" s="18" t="s">
        <v>7</v>
      </c>
      <c r="G12" s="4">
        <v>100.5</v>
      </c>
      <c r="H12" s="12">
        <f>G12/1.7</f>
        <v>59.117647058823529</v>
      </c>
      <c r="I12" s="4">
        <f>RANK(G12,G$8:G$12,0)</f>
        <v>5</v>
      </c>
      <c r="J12" s="27">
        <v>104.5</v>
      </c>
      <c r="K12" s="12">
        <f>J12/1.7</f>
        <v>61.470588235294116</v>
      </c>
      <c r="L12" s="4">
        <f>RANK(J12,J$8:J$12,0)</f>
        <v>5</v>
      </c>
      <c r="M12" s="4">
        <v>109.5</v>
      </c>
      <c r="N12" s="12">
        <f>M12/1.7</f>
        <v>64.411764705882348</v>
      </c>
      <c r="O12" s="4">
        <f>RANK(M12,M$8:M$12,0)</f>
        <v>5</v>
      </c>
      <c r="P12" s="4"/>
      <c r="Q12" s="4">
        <f>G12+J12+M12</f>
        <v>314.5</v>
      </c>
      <c r="R12" s="12">
        <f>Q12/5.1</f>
        <v>61.666666666666671</v>
      </c>
    </row>
  </sheetData>
  <mergeCells count="18">
    <mergeCell ref="G6:I6"/>
    <mergeCell ref="J6:L6"/>
    <mergeCell ref="M6:O6"/>
    <mergeCell ref="P6:P7"/>
    <mergeCell ref="Q6:Q7"/>
    <mergeCell ref="R6:R7"/>
    <mergeCell ref="A6:A7"/>
    <mergeCell ref="B6:B7"/>
    <mergeCell ref="C6:C7"/>
    <mergeCell ref="D6:D7"/>
    <mergeCell ref="E6:E7"/>
    <mergeCell ref="F6:F7"/>
    <mergeCell ref="A1:R1"/>
    <mergeCell ref="A2:R2"/>
    <mergeCell ref="A3:R3"/>
    <mergeCell ref="A4:R4"/>
    <mergeCell ref="A5:D5"/>
    <mergeCell ref="P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МП</vt:lpstr>
      <vt:lpstr>СП1</vt:lpstr>
      <vt:lpstr>СП А</vt:lpstr>
      <vt:lpstr>БП</vt:lpstr>
      <vt:lpstr>Юниоры ПП</vt:lpstr>
      <vt:lpstr>Юниоры КП</vt:lpstr>
      <vt:lpstr>Юноши КП</vt:lpstr>
      <vt:lpstr>Дети ПП</vt:lpstr>
      <vt:lpstr>Пони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Аркадий</cp:lastModifiedBy>
  <cp:lastPrinted>2014-02-12T16:22:18Z</cp:lastPrinted>
  <dcterms:created xsi:type="dcterms:W3CDTF">2011-01-22T19:53:48Z</dcterms:created>
  <dcterms:modified xsi:type="dcterms:W3CDTF">2014-02-12T17:22:44Z</dcterms:modified>
</cp:coreProperties>
</file>